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Fis_Mof 2018-19" sheetId="1" r:id="rId1"/>
    <sheet name="Fis_Mof 4dodicesimi" sheetId="2" r:id="rId2"/>
    <sheet name="Fis_Mof 8dodicesimi" sheetId="3" r:id="rId3"/>
    <sheet name="Parametri MIUR " sheetId="4" state="hidden" r:id="rId4"/>
  </sheets>
  <definedNames/>
  <calcPr fullCalcOnLoad="1"/>
</workbook>
</file>

<file path=xl/sharedStrings.xml><?xml version="1.0" encoding="utf-8"?>
<sst xmlns="http://schemas.openxmlformats.org/spreadsheetml/2006/main" count="234" uniqueCount="80">
  <si>
    <t>Contributi</t>
  </si>
  <si>
    <t>ADDETTI</t>
  </si>
  <si>
    <t>PUNTI DI EROGAZIONE</t>
  </si>
  <si>
    <t>lordo dipendente</t>
  </si>
  <si>
    <t>lordo stato</t>
  </si>
  <si>
    <t xml:space="preserve">TOTALE </t>
  </si>
  <si>
    <t>Totale</t>
  </si>
  <si>
    <t>FUNZIONI STRUMENTALI</t>
  </si>
  <si>
    <t>QUOTA BASE</t>
  </si>
  <si>
    <t>COMPLESSITA'</t>
  </si>
  <si>
    <t>DOCENTI</t>
  </si>
  <si>
    <t>TOTALE</t>
  </si>
  <si>
    <t>INCARICHI SPECIFICI</t>
  </si>
  <si>
    <t>ATA</t>
  </si>
  <si>
    <t>ATTIVITA' COMPLEMENTARI DI EDUCAZIONE FISICA</t>
  </si>
  <si>
    <t xml:space="preserve">CLASSI secondaria </t>
  </si>
  <si>
    <t>ORE ECCEDENTI SOSTITUZIONE COLLEGHI ASSENTI</t>
  </si>
  <si>
    <t>Infanzia e Primaria</t>
  </si>
  <si>
    <t xml:space="preserve">  I e II grado</t>
  </si>
  <si>
    <t xml:space="preserve">QUOTA </t>
  </si>
  <si>
    <t>TOTALE  FIS</t>
  </si>
  <si>
    <t>PERS.LE EDUCATIVO</t>
  </si>
  <si>
    <t>DOCENTI  2° GRADO</t>
  </si>
  <si>
    <t>COORD. REG.LE</t>
  </si>
  <si>
    <t>CONSISTENZA DI RIFERIMENTO</t>
  </si>
  <si>
    <t>PARAMETRO UNITARIO NOSTRO CALCOLO</t>
  </si>
  <si>
    <t>PARAMETRO UNITARIO MIUR</t>
  </si>
  <si>
    <t>QUOTA POSTI PERSONALE EDUCATIVO</t>
  </si>
  <si>
    <t>TOTALE FIS</t>
  </si>
  <si>
    <t xml:space="preserve">QUOTA AGGIUNTIVA PER COMPLESSITA' </t>
  </si>
  <si>
    <t>TOTALE FUNZIONI  STRUMENTALI</t>
  </si>
  <si>
    <t>AVVIAMENTO PRATICA SPORTIVA</t>
  </si>
  <si>
    <t>COORDINATORI ATTIVITA' SPORTIVE</t>
  </si>
  <si>
    <t>TOTALE ATTIVITA' COMPLEMENTARI EDUCAZIONE FISICA</t>
  </si>
  <si>
    <t>ORE ECCEDENTI SOSTITUZIONE ASSENTI INFANZIA E PRIMARIA</t>
  </si>
  <si>
    <t>ORE ECCEDENTI SOSTITUZIONE ASSENTI SECONDARIA</t>
  </si>
  <si>
    <t>TOTALE ORE ECCEDENTI SOSTITUZIONE COLLEGHI ASSENTI</t>
  </si>
  <si>
    <t>AREE A RISCHIO</t>
  </si>
  <si>
    <t>TOTALE VOCI</t>
  </si>
  <si>
    <t>differenza</t>
  </si>
  <si>
    <r>
      <t xml:space="preserve">INCARICHI SPECIFICI PERSONALE ATA </t>
    </r>
    <r>
      <rPr>
        <sz val="10"/>
        <rFont val="Arial"/>
        <family val="2"/>
      </rPr>
      <t>(esclusi DSGA)</t>
    </r>
  </si>
  <si>
    <t>QUOTA PER NUMERO DOCENTI OD</t>
  </si>
  <si>
    <t>QUOTA POSTI DOCENTI II GRADO</t>
  </si>
  <si>
    <t>QUOTA PUNTI EROGAZIONE DEL SERVIZIO *</t>
  </si>
  <si>
    <t>* sono state considerate le scuole dove sono presenti alunni, classi o posti in OD 2017/18 (compresi i CTP)</t>
  </si>
  <si>
    <t xml:space="preserve">MOF 2018/19 </t>
  </si>
  <si>
    <t>IMPORTO 2018
LORDO STATO</t>
  </si>
  <si>
    <t>(in organico dell'autonomia a.s. 2018/19)</t>
  </si>
  <si>
    <t>(in organico dell'autonomia a.s. 2018/19</t>
  </si>
  <si>
    <t>(a.s. 2018/19)</t>
  </si>
  <si>
    <t>CALCOLO  DEL F.I.S./F.M.O.F.</t>
  </si>
  <si>
    <t>12 dodicesimi a.s.2018/19 CCNI 01/08/2018</t>
  </si>
  <si>
    <t>4 dodicesimi a.s.2018/19 CCNI 01/08/2018</t>
  </si>
  <si>
    <t>8 dodicesimi a.s.2018/19 CCNI 01/08/2018</t>
  </si>
  <si>
    <t>Quota 80% valorizzazione docente (o.a.)</t>
  </si>
  <si>
    <t>Quota 20% valorizzazione docente (puntggi alunni come da criteri)</t>
  </si>
  <si>
    <t>TOTALE VALORIZZAZIONE DOCENTE</t>
  </si>
  <si>
    <t>QUOTA INDENNITA' BILINGUISMO E TRILINGUISMO</t>
  </si>
  <si>
    <t>QUOTA INDENNITA' SOSTITUTO DSGA</t>
  </si>
  <si>
    <t>Bilinguismo e Trilinguismo</t>
  </si>
  <si>
    <t>Doc</t>
  </si>
  <si>
    <t>80% (O.A)</t>
  </si>
  <si>
    <r>
      <t xml:space="preserve">20% </t>
    </r>
    <r>
      <rPr>
        <sz val="10"/>
        <rFont val="Arial"/>
        <family val="2"/>
      </rPr>
      <t xml:space="preserve"> (come da criteri)</t>
    </r>
  </si>
  <si>
    <t>ATA (escluso DSGA)</t>
  </si>
  <si>
    <t>Indennità sostituto DSGA *</t>
  </si>
  <si>
    <t>* solo per le scuole in cui il DSGA titolare è assente ed è sostituito</t>
  </si>
  <si>
    <r>
      <t>Turni Festivi/notturni Educatori/AA nei convitti</t>
    </r>
    <r>
      <rPr>
        <b/>
        <sz val="8"/>
        <rFont val="Arial"/>
        <family val="2"/>
      </rPr>
      <t xml:space="preserve"> (N. Convittori)</t>
    </r>
  </si>
  <si>
    <t>(in organico di diritto a.s. 2018/19 compreso Co.co.co/LSU PA stabilizzati ) escluso Dsga</t>
  </si>
  <si>
    <t>COORD. REG.LE **</t>
  </si>
  <si>
    <t>** solo per la scuola che ha in organico il coordinatore regionale</t>
  </si>
  <si>
    <t>TOTALE FMOF da definire</t>
  </si>
  <si>
    <t xml:space="preserve">TOTALE FMOF </t>
  </si>
  <si>
    <t>TOTALE FMOF definito</t>
  </si>
  <si>
    <t>** Sono considerati anche i posti Cococo (450,5) e i posti ex LSU (350) che sono stati disaccantonati</t>
  </si>
  <si>
    <t>*** Totale del numero di insegnanti di scuola primaria (267) e ATA (197) riportato nella rilevazione effettuata per a.s. 2016/17</t>
  </si>
  <si>
    <r>
      <t xml:space="preserve">QUOTA POSTI ORGANICO DI DIRITTO </t>
    </r>
    <r>
      <rPr>
        <i/>
        <sz val="10"/>
        <color indexed="62"/>
        <rFont val="Arial"/>
        <family val="2"/>
      </rPr>
      <t>e Potenziamento **</t>
    </r>
  </si>
  <si>
    <t>***Doc 267</t>
  </si>
  <si>
    <t>***ATA 197</t>
  </si>
  <si>
    <t>QUOTA TURNI FESTIVI/NOTTURNI ATA/EDUCATORI NEI CONVITTI ****</t>
  </si>
  <si>
    <t>VALORIZZAZIONE DOCENTE - INDENNITA' SOSTITUTO DSGA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</si>
</sst>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&quot;€&quot;\ #.##0.00"/>
    <numFmt numFmtId="174" formatCode="&quot;€&quot;\ #.##0.000"/>
    <numFmt numFmtId="175" formatCode="&quot;€&quot;\ #.##0;\-&quot;€&quot;\ #.##0"/>
    <numFmt numFmtId="176" formatCode="&quot;€&quot;\ #,##0.000;\-&quot;€&quot;\ #,##0.000"/>
    <numFmt numFmtId="177" formatCode="0.0000"/>
    <numFmt numFmtId="178" formatCode="_-* #,##0.0_-;\-* #,##0.0_-;_-* &quot;-&quot;??_-;_-@_-"/>
    <numFmt numFmtId="179" formatCode="_-* #,##0_-;\-* #,##0_-;_-* &quot;-&quot;??_-;_-@_-"/>
    <numFmt numFmtId="180" formatCode="0.00_ ;[Red]\-0.00\ "/>
    <numFmt numFmtId="181" formatCode="0.0_ ;[Red]\-0.0\ "/>
    <numFmt numFmtId="182" formatCode="0_ ;[Red]\-0\ "/>
    <numFmt numFmtId="183" formatCode="#,##0.0;[Red]\-#,##0.0"/>
    <numFmt numFmtId="184" formatCode="0.000"/>
    <numFmt numFmtId="185" formatCode="0.00000"/>
    <numFmt numFmtId="186" formatCode="#,##0.0"/>
    <numFmt numFmtId="187" formatCode="0.0"/>
  </numFmts>
  <fonts count="67">
    <font>
      <sz val="10"/>
      <name val="Arial"/>
      <family val="0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i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0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10" fontId="3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172" fontId="0" fillId="0" borderId="15" xfId="0" applyNumberFormat="1" applyFont="1" applyBorder="1" applyAlignment="1" applyProtection="1">
      <alignment horizontal="right" vertical="center"/>
      <protection hidden="1"/>
    </xf>
    <xf numFmtId="172" fontId="0" fillId="0" borderId="18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 locked="0"/>
    </xf>
    <xf numFmtId="4" fontId="0" fillId="0" borderId="11" xfId="0" applyNumberFormat="1" applyFont="1" applyBorder="1" applyAlignment="1" applyProtection="1">
      <alignment horizontal="right" vertical="center"/>
      <protection hidden="1" locked="0"/>
    </xf>
    <xf numFmtId="0" fontId="4" fillId="0" borderId="19" xfId="0" applyFont="1" applyBorder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/>
      <protection hidden="1"/>
    </xf>
    <xf numFmtId="172" fontId="6" fillId="0" borderId="0" xfId="0" applyNumberFormat="1" applyFont="1" applyFill="1" applyBorder="1" applyAlignment="1" applyProtection="1">
      <alignment horizontal="center" vertical="center"/>
      <protection hidden="1"/>
    </xf>
    <xf numFmtId="172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2" fontId="6" fillId="33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3" fillId="0" borderId="24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3" fontId="0" fillId="0" borderId="0" xfId="0" applyNumberFormat="1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vertical="center"/>
      <protection hidden="1"/>
    </xf>
    <xf numFmtId="4" fontId="0" fillId="0" borderId="1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4" fontId="3" fillId="0" borderId="26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4" fontId="3" fillId="0" borderId="14" xfId="0" applyNumberFormat="1" applyFont="1" applyBorder="1" applyAlignment="1" applyProtection="1">
      <alignment horizontal="right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4" fillId="0" borderId="28" xfId="0" applyFont="1" applyBorder="1" applyAlignment="1" applyProtection="1">
      <alignment vertical="center"/>
      <protection hidden="1"/>
    </xf>
    <xf numFmtId="172" fontId="0" fillId="0" borderId="0" xfId="0" applyNumberFormat="1" applyFont="1" applyBorder="1" applyAlignment="1" applyProtection="1">
      <alignment horizontal="right" vertical="center"/>
      <protection hidden="1"/>
    </xf>
    <xf numFmtId="172" fontId="0" fillId="0" borderId="11" xfId="0" applyNumberFormat="1" applyFont="1" applyBorder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 locked="0"/>
    </xf>
    <xf numFmtId="0" fontId="8" fillId="0" borderId="24" xfId="0" applyFont="1" applyBorder="1" applyAlignment="1" applyProtection="1">
      <alignment vertical="center"/>
      <protection hidden="1"/>
    </xf>
    <xf numFmtId="172" fontId="6" fillId="34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vertical="center"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0" fillId="35" borderId="0" xfId="48" applyFill="1">
      <alignment/>
      <protection/>
    </xf>
    <xf numFmtId="0" fontId="40" fillId="0" borderId="0" xfId="48">
      <alignment/>
      <protection/>
    </xf>
    <xf numFmtId="0" fontId="57" fillId="36" borderId="31" xfId="48" applyFont="1" applyFill="1" applyBorder="1" applyAlignment="1">
      <alignment horizontal="left"/>
      <protection/>
    </xf>
    <xf numFmtId="4" fontId="57" fillId="36" borderId="31" xfId="48" applyNumberFormat="1" applyFont="1" applyFill="1" applyBorder="1" applyAlignment="1">
      <alignment horizontal="center" vertical="center" wrapText="1"/>
      <protection/>
    </xf>
    <xf numFmtId="177" fontId="57" fillId="36" borderId="31" xfId="48" applyNumberFormat="1" applyFont="1" applyFill="1" applyBorder="1" applyAlignment="1">
      <alignment horizontal="center" vertical="center" wrapText="1"/>
      <protection/>
    </xf>
    <xf numFmtId="4" fontId="58" fillId="36" borderId="31" xfId="48" applyNumberFormat="1" applyFont="1" applyFill="1" applyBorder="1" applyAlignment="1">
      <alignment horizontal="center" vertical="center" wrapText="1"/>
      <protection/>
    </xf>
    <xf numFmtId="0" fontId="4" fillId="0" borderId="15" xfId="48" applyFont="1" applyBorder="1" applyAlignment="1">
      <alignment horizontal="left"/>
      <protection/>
    </xf>
    <xf numFmtId="4" fontId="0" fillId="0" borderId="15" xfId="48" applyNumberFormat="1" applyFont="1" applyBorder="1">
      <alignment/>
      <protection/>
    </xf>
    <xf numFmtId="4" fontId="4" fillId="0" borderId="15" xfId="48" applyNumberFormat="1" applyFont="1" applyBorder="1">
      <alignment/>
      <protection/>
    </xf>
    <xf numFmtId="4" fontId="0" fillId="37" borderId="15" xfId="48" applyNumberFormat="1" applyFont="1" applyFill="1" applyBorder="1">
      <alignment/>
      <protection/>
    </xf>
    <xf numFmtId="0" fontId="4" fillId="0" borderId="15" xfId="48" applyFont="1" applyFill="1" applyBorder="1" applyAlignment="1">
      <alignment horizontal="left"/>
      <protection/>
    </xf>
    <xf numFmtId="4" fontId="0" fillId="0" borderId="15" xfId="48" applyNumberFormat="1" applyFont="1" applyFill="1" applyBorder="1">
      <alignment/>
      <protection/>
    </xf>
    <xf numFmtId="3" fontId="0" fillId="0" borderId="15" xfId="48" applyNumberFormat="1" applyFont="1" applyFill="1" applyBorder="1" applyAlignment="1">
      <alignment horizontal="right"/>
      <protection/>
    </xf>
    <xf numFmtId="3" fontId="0" fillId="0" borderId="15" xfId="48" applyNumberFormat="1" applyFont="1" applyFill="1" applyBorder="1">
      <alignment/>
      <protection/>
    </xf>
    <xf numFmtId="0" fontId="3" fillId="0" borderId="15" xfId="48" applyFont="1" applyFill="1" applyBorder="1" applyAlignment="1">
      <alignment horizontal="left"/>
      <protection/>
    </xf>
    <xf numFmtId="4" fontId="3" fillId="0" borderId="15" xfId="48" applyNumberFormat="1" applyFont="1" applyFill="1" applyBorder="1">
      <alignment/>
      <protection/>
    </xf>
    <xf numFmtId="0" fontId="3" fillId="0" borderId="15" xfId="48" applyFont="1" applyBorder="1" applyAlignment="1">
      <alignment horizontal="left"/>
      <protection/>
    </xf>
    <xf numFmtId="4" fontId="3" fillId="0" borderId="15" xfId="48" applyNumberFormat="1" applyFont="1" applyBorder="1">
      <alignment/>
      <protection/>
    </xf>
    <xf numFmtId="4" fontId="8" fillId="0" borderId="15" xfId="48" applyNumberFormat="1" applyFont="1" applyBorder="1">
      <alignment/>
      <protection/>
    </xf>
    <xf numFmtId="177" fontId="3" fillId="0" borderId="15" xfId="48" applyNumberFormat="1" applyFont="1" applyBorder="1">
      <alignment/>
      <protection/>
    </xf>
    <xf numFmtId="0" fontId="57" fillId="36" borderId="15" xfId="48" applyFont="1" applyFill="1" applyBorder="1" applyAlignment="1">
      <alignment horizontal="center" vertical="center"/>
      <protection/>
    </xf>
    <xf numFmtId="4" fontId="57" fillId="36" borderId="15" xfId="48" applyNumberFormat="1" applyFont="1" applyFill="1" applyBorder="1" applyAlignment="1">
      <alignment horizontal="right" vertical="center" wrapText="1"/>
      <protection/>
    </xf>
    <xf numFmtId="177" fontId="57" fillId="36" borderId="15" xfId="48" applyNumberFormat="1" applyFont="1" applyFill="1" applyBorder="1" applyAlignment="1">
      <alignment horizontal="center" vertical="center" wrapText="1"/>
      <protection/>
    </xf>
    <xf numFmtId="4" fontId="58" fillId="36" borderId="15" xfId="48" applyNumberFormat="1" applyFont="1" applyFill="1" applyBorder="1" applyAlignment="1">
      <alignment horizontal="center" vertical="center" wrapText="1"/>
      <protection/>
    </xf>
    <xf numFmtId="4" fontId="40" fillId="0" borderId="0" xfId="48" applyNumberFormat="1">
      <alignment/>
      <protection/>
    </xf>
    <xf numFmtId="0" fontId="0" fillId="0" borderId="0" xfId="48" applyFont="1" applyFill="1" applyBorder="1" applyAlignment="1">
      <alignment horizontal="left"/>
      <protection/>
    </xf>
    <xf numFmtId="0" fontId="40" fillId="0" borderId="0" xfId="48" applyFont="1">
      <alignment/>
      <protection/>
    </xf>
    <xf numFmtId="4" fontId="40" fillId="0" borderId="0" xfId="48" applyNumberFormat="1" applyFont="1">
      <alignment/>
      <protection/>
    </xf>
    <xf numFmtId="4" fontId="59" fillId="0" borderId="0" xfId="48" applyNumberFormat="1" applyFont="1">
      <alignment/>
      <protection/>
    </xf>
    <xf numFmtId="0" fontId="4" fillId="35" borderId="10" xfId="0" applyFont="1" applyFill="1" applyBorder="1" applyAlignment="1" applyProtection="1">
      <alignment vertical="center"/>
      <protection hidden="1"/>
    </xf>
    <xf numFmtId="172" fontId="0" fillId="0" borderId="0" xfId="0" applyNumberFormat="1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4" fontId="40" fillId="0" borderId="15" xfId="48" applyNumberFormat="1" applyBorder="1">
      <alignment/>
      <protection/>
    </xf>
    <xf numFmtId="172" fontId="0" fillId="0" borderId="0" xfId="0" applyNumberFormat="1" applyAlignment="1" applyProtection="1">
      <alignment/>
      <protection hidden="1"/>
    </xf>
    <xf numFmtId="0" fontId="0" fillId="0" borderId="0" xfId="0" applyFont="1" applyAlignment="1">
      <alignment/>
    </xf>
    <xf numFmtId="179" fontId="0" fillId="0" borderId="0" xfId="45" applyNumberFormat="1" applyFont="1" applyAlignment="1">
      <alignment/>
    </xf>
    <xf numFmtId="0" fontId="60" fillId="0" borderId="0" xfId="0" applyFont="1" applyAlignment="1">
      <alignment horizontal="right"/>
    </xf>
    <xf numFmtId="179" fontId="60" fillId="0" borderId="0" xfId="45" applyNumberFormat="1" applyFont="1" applyAlignment="1">
      <alignment/>
    </xf>
    <xf numFmtId="0" fontId="3" fillId="0" borderId="0" xfId="0" applyFont="1" applyAlignment="1">
      <alignment horizontal="right"/>
    </xf>
    <xf numFmtId="179" fontId="3" fillId="0" borderId="0" xfId="0" applyNumberFormat="1" applyFont="1" applyAlignment="1">
      <alignment/>
    </xf>
    <xf numFmtId="4" fontId="4" fillId="0" borderId="15" xfId="48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3" fontId="61" fillId="0" borderId="15" xfId="48" applyNumberFormat="1" applyFont="1" applyFill="1" applyBorder="1">
      <alignment/>
      <protection/>
    </xf>
    <xf numFmtId="4" fontId="62" fillId="0" borderId="15" xfId="48" applyNumberFormat="1" applyFont="1" applyFill="1" applyBorder="1">
      <alignment/>
      <protection/>
    </xf>
    <xf numFmtId="4" fontId="61" fillId="37" borderId="15" xfId="48" applyNumberFormat="1" applyFont="1" applyFill="1" applyBorder="1">
      <alignment/>
      <protection/>
    </xf>
    <xf numFmtId="0" fontId="62" fillId="0" borderId="15" xfId="48" applyFont="1" applyFill="1" applyBorder="1" applyAlignment="1">
      <alignment horizontal="left"/>
      <protection/>
    </xf>
    <xf numFmtId="4" fontId="61" fillId="0" borderId="15" xfId="48" applyNumberFormat="1" applyFont="1" applyFill="1" applyBorder="1">
      <alignment/>
      <protection/>
    </xf>
    <xf numFmtId="0" fontId="61" fillId="0" borderId="15" xfId="48" applyFont="1" applyBorder="1" applyAlignment="1">
      <alignment horizontal="left"/>
      <protection/>
    </xf>
    <xf numFmtId="4" fontId="61" fillId="0" borderId="15" xfId="48" applyNumberFormat="1" applyFont="1" applyBorder="1">
      <alignment/>
      <protection/>
    </xf>
    <xf numFmtId="177" fontId="60" fillId="0" borderId="15" xfId="48" applyNumberFormat="1" applyFont="1" applyBorder="1">
      <alignment/>
      <protection/>
    </xf>
    <xf numFmtId="4" fontId="63" fillId="0" borderId="15" xfId="48" applyNumberFormat="1" applyFont="1" applyBorder="1">
      <alignment/>
      <protection/>
    </xf>
    <xf numFmtId="4" fontId="60" fillId="37" borderId="15" xfId="48" applyNumberFormat="1" applyFont="1" applyFill="1" applyBorder="1">
      <alignment/>
      <protection/>
    </xf>
    <xf numFmtId="3" fontId="61" fillId="0" borderId="15" xfId="48" applyNumberFormat="1" applyFont="1" applyFill="1" applyBorder="1" applyAlignment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60" fillId="0" borderId="15" xfId="48" applyFont="1" applyBorder="1" applyAlignment="1">
      <alignment horizontal="left"/>
      <protection/>
    </xf>
    <xf numFmtId="4" fontId="60" fillId="0" borderId="15" xfId="48" applyNumberFormat="1" applyFont="1" applyBorder="1">
      <alignment/>
      <protection/>
    </xf>
    <xf numFmtId="0" fontId="3" fillId="0" borderId="1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172" fontId="3" fillId="0" borderId="0" xfId="0" applyNumberFormat="1" applyFont="1" applyBorder="1" applyAlignment="1" applyProtection="1">
      <alignment horizontal="right" vertical="center"/>
      <protection hidden="1"/>
    </xf>
    <xf numFmtId="172" fontId="3" fillId="0" borderId="11" xfId="0" applyNumberFormat="1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27" xfId="0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 applyProtection="1">
      <alignment horizontal="right" vertical="center"/>
      <protection hidden="1"/>
    </xf>
    <xf numFmtId="172" fontId="3" fillId="0" borderId="28" xfId="0" applyNumberFormat="1" applyFont="1" applyBorder="1" applyAlignment="1" applyProtection="1">
      <alignment horizontal="right" vertical="center"/>
      <protection hidden="1"/>
    </xf>
    <xf numFmtId="172" fontId="3" fillId="0" borderId="33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19" borderId="20" xfId="0" applyFont="1" applyFill="1" applyBorder="1" applyAlignment="1" applyProtection="1">
      <alignment horizontal="center" vertical="center"/>
      <protection hidden="1" locked="0"/>
    </xf>
    <xf numFmtId="172" fontId="6" fillId="19" borderId="20" xfId="0" applyNumberFormat="1" applyFont="1" applyFill="1" applyBorder="1" applyAlignment="1" applyProtection="1">
      <alignment horizontal="center" vertical="center"/>
      <protection hidden="1"/>
    </xf>
    <xf numFmtId="172" fontId="6" fillId="17" borderId="20" xfId="0" applyNumberFormat="1" applyFont="1" applyFill="1" applyBorder="1" applyAlignment="1" applyProtection="1">
      <alignment horizontal="center" vertical="center"/>
      <protection hidden="1"/>
    </xf>
    <xf numFmtId="0" fontId="0" fillId="19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right" vertical="center"/>
      <protection hidden="1"/>
    </xf>
    <xf numFmtId="0" fontId="3" fillId="0" borderId="22" xfId="0" applyFont="1" applyBorder="1" applyAlignment="1" applyProtection="1">
      <alignment horizontal="right"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172" fontId="3" fillId="0" borderId="22" xfId="0" applyNumberFormat="1" applyFont="1" applyBorder="1" applyAlignment="1" applyProtection="1">
      <alignment horizontal="center" vertical="center"/>
      <protection hidden="1"/>
    </xf>
    <xf numFmtId="4" fontId="3" fillId="0" borderId="22" xfId="0" applyNumberFormat="1" applyFont="1" applyBorder="1" applyAlignment="1" applyProtection="1">
      <alignment horizontal="center" vertical="center"/>
      <protection hidden="1"/>
    </xf>
    <xf numFmtId="172" fontId="3" fillId="0" borderId="22" xfId="0" applyNumberFormat="1" applyFont="1" applyBorder="1" applyAlignment="1" applyProtection="1">
      <alignment horizontal="right" vertical="center"/>
      <protection hidden="1"/>
    </xf>
    <xf numFmtId="172" fontId="3" fillId="0" borderId="23" xfId="0" applyNumberFormat="1" applyFont="1" applyBorder="1" applyAlignment="1" applyProtection="1">
      <alignment horizontal="right" vertical="center"/>
      <protection hidden="1"/>
    </xf>
    <xf numFmtId="0" fontId="64" fillId="0" borderId="0" xfId="0" applyFont="1" applyFill="1" applyBorder="1" applyAlignment="1" applyProtection="1">
      <alignment horizontal="right" vertical="center"/>
      <protection hidden="1" locked="0"/>
    </xf>
    <xf numFmtId="4" fontId="59" fillId="0" borderId="0" xfId="48" applyNumberFormat="1" applyFont="1" applyAlignment="1">
      <alignment horizontal="left"/>
      <protection/>
    </xf>
    <xf numFmtId="186" fontId="0" fillId="0" borderId="15" xfId="48" applyNumberFormat="1" applyFont="1" applyFill="1" applyBorder="1" applyAlignment="1">
      <alignment horizontal="right"/>
      <protection/>
    </xf>
    <xf numFmtId="186" fontId="0" fillId="0" borderId="15" xfId="48" applyNumberFormat="1" applyFont="1" applyFill="1" applyBorder="1">
      <alignment/>
      <protection/>
    </xf>
    <xf numFmtId="179" fontId="60" fillId="0" borderId="15" xfId="45" applyNumberFormat="1" applyFont="1" applyBorder="1" applyAlignment="1">
      <alignment/>
    </xf>
    <xf numFmtId="4" fontId="61" fillId="9" borderId="15" xfId="48" applyNumberFormat="1" applyFont="1" applyFill="1" applyBorder="1">
      <alignment/>
      <protection/>
    </xf>
    <xf numFmtId="4" fontId="60" fillId="9" borderId="15" xfId="48" applyNumberFormat="1" applyFont="1" applyFill="1" applyBorder="1">
      <alignment/>
      <protection/>
    </xf>
    <xf numFmtId="3" fontId="3" fillId="38" borderId="15" xfId="48" applyNumberFormat="1" applyFont="1" applyFill="1" applyBorder="1">
      <alignment/>
      <protection/>
    </xf>
    <xf numFmtId="4" fontId="8" fillId="38" borderId="15" xfId="48" applyNumberFormat="1" applyFont="1" applyFill="1" applyBorder="1">
      <alignment/>
      <protection/>
    </xf>
    <xf numFmtId="4" fontId="3" fillId="38" borderId="15" xfId="48" applyNumberFormat="1" applyFont="1" applyFill="1" applyBorder="1">
      <alignment/>
      <protection/>
    </xf>
    <xf numFmtId="177" fontId="3" fillId="38" borderId="15" xfId="48" applyNumberFormat="1" applyFont="1" applyFill="1" applyBorder="1">
      <alignment/>
      <protection/>
    </xf>
    <xf numFmtId="0" fontId="40" fillId="38" borderId="0" xfId="48" applyFill="1">
      <alignment/>
      <protection/>
    </xf>
    <xf numFmtId="4" fontId="4" fillId="38" borderId="15" xfId="48" applyNumberFormat="1" applyFont="1" applyFill="1" applyBorder="1">
      <alignment/>
      <protection/>
    </xf>
    <xf numFmtId="4" fontId="0" fillId="0" borderId="11" xfId="0" applyNumberFormat="1" applyFont="1" applyBorder="1" applyAlignment="1" applyProtection="1">
      <alignment horizontal="right" vertical="center"/>
      <protection hidden="1"/>
    </xf>
    <xf numFmtId="4" fontId="0" fillId="0" borderId="11" xfId="0" applyNumberFormat="1" applyFont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Border="1" applyAlignment="1" applyProtection="1">
      <alignment horizontal="right" vertical="center"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 locked="0"/>
    </xf>
    <xf numFmtId="0" fontId="65" fillId="0" borderId="34" xfId="0" applyFont="1" applyFill="1" applyBorder="1" applyAlignment="1" applyProtection="1">
      <alignment horizontal="center" vertical="center"/>
      <protection hidden="1"/>
    </xf>
    <xf numFmtId="0" fontId="65" fillId="0" borderId="19" xfId="0" applyFont="1" applyFill="1" applyBorder="1" applyAlignment="1" applyProtection="1">
      <alignment horizontal="center" vertical="center"/>
      <protection hidden="1"/>
    </xf>
    <xf numFmtId="0" fontId="65" fillId="39" borderId="34" xfId="0" applyFont="1" applyFill="1" applyBorder="1" applyAlignment="1" applyProtection="1">
      <alignment horizontal="center" vertical="center"/>
      <protection hidden="1" locked="0"/>
    </xf>
    <xf numFmtId="0" fontId="65" fillId="39" borderId="19" xfId="0" applyFont="1" applyFill="1" applyBorder="1" applyAlignment="1" applyProtection="1">
      <alignment horizontal="center" vertical="center"/>
      <protection hidden="1" locked="0"/>
    </xf>
    <xf numFmtId="0" fontId="2" fillId="13" borderId="35" xfId="0" applyFont="1" applyFill="1" applyBorder="1" applyAlignment="1" applyProtection="1">
      <alignment horizontal="center" vertical="center"/>
      <protection hidden="1"/>
    </xf>
    <xf numFmtId="0" fontId="2" fillId="13" borderId="36" xfId="0" applyFont="1" applyFill="1" applyBorder="1" applyAlignment="1" applyProtection="1">
      <alignment horizontal="center" vertical="center"/>
      <protection hidden="1"/>
    </xf>
    <xf numFmtId="0" fontId="2" fillId="13" borderId="37" xfId="0" applyFont="1" applyFill="1" applyBorder="1" applyAlignment="1" applyProtection="1">
      <alignment horizontal="center" vertical="center"/>
      <protection hidden="1"/>
    </xf>
    <xf numFmtId="0" fontId="2" fillId="10" borderId="35" xfId="0" applyFont="1" applyFill="1" applyBorder="1" applyAlignment="1" applyProtection="1">
      <alignment horizontal="center" vertical="center"/>
      <protection hidden="1"/>
    </xf>
    <xf numFmtId="0" fontId="2" fillId="10" borderId="36" xfId="0" applyFont="1" applyFill="1" applyBorder="1" applyAlignment="1" applyProtection="1">
      <alignment horizontal="center" vertical="center"/>
      <protection hidden="1"/>
    </xf>
    <xf numFmtId="0" fontId="2" fillId="10" borderId="37" xfId="0" applyFont="1" applyFill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172" fontId="0" fillId="0" borderId="38" xfId="0" applyNumberFormat="1" applyFont="1" applyBorder="1" applyAlignment="1" applyProtection="1">
      <alignment horizontal="center"/>
      <protection hidden="1"/>
    </xf>
    <xf numFmtId="172" fontId="0" fillId="0" borderId="34" xfId="0" applyNumberFormat="1" applyFont="1" applyBorder="1" applyAlignment="1" applyProtection="1">
      <alignment horizontal="center"/>
      <protection hidden="1"/>
    </xf>
    <xf numFmtId="172" fontId="0" fillId="0" borderId="38" xfId="0" applyNumberFormat="1" applyFont="1" applyBorder="1" applyAlignment="1" applyProtection="1">
      <alignment horizontal="center" vertical="center"/>
      <protection hidden="1"/>
    </xf>
    <xf numFmtId="172" fontId="0" fillId="0" borderId="34" xfId="0" applyNumberFormat="1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4" fillId="0" borderId="26" xfId="0" applyFont="1" applyBorder="1" applyAlignment="1" applyProtection="1">
      <alignment horizontal="left" vertical="center" wrapText="1"/>
      <protection hidden="1"/>
    </xf>
    <xf numFmtId="0" fontId="4" fillId="0" borderId="27" xfId="0" applyFont="1" applyBorder="1" applyAlignment="1" applyProtection="1">
      <alignment horizontal="left" vertical="center" wrapText="1"/>
      <protection hidden="1"/>
    </xf>
    <xf numFmtId="0" fontId="4" fillId="0" borderId="28" xfId="0" applyFont="1" applyBorder="1" applyAlignment="1" applyProtection="1">
      <alignment horizontal="left" vertical="center" wrapText="1"/>
      <protection hidden="1"/>
    </xf>
    <xf numFmtId="0" fontId="4" fillId="0" borderId="19" xfId="0" applyFont="1" applyBorder="1" applyAlignment="1" applyProtection="1">
      <alignment horizontal="left" vertical="center" wrapText="1"/>
      <protection hidden="1"/>
    </xf>
    <xf numFmtId="0" fontId="12" fillId="0" borderId="39" xfId="0" applyFont="1" applyFill="1" applyBorder="1" applyAlignment="1" applyProtection="1">
      <alignment horizontal="right" vertical="center"/>
      <protection hidden="1"/>
    </xf>
    <xf numFmtId="0" fontId="12" fillId="0" borderId="40" xfId="0" applyFont="1" applyFill="1" applyBorder="1" applyAlignment="1" applyProtection="1">
      <alignment horizontal="right" vertical="center"/>
      <protection hidden="1"/>
    </xf>
    <xf numFmtId="0" fontId="12" fillId="0" borderId="41" xfId="0" applyFont="1" applyFill="1" applyBorder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 vertical="center"/>
      <protection hidden="1"/>
    </xf>
    <xf numFmtId="0" fontId="3" fillId="0" borderId="34" xfId="0" applyFont="1" applyBorder="1" applyAlignment="1" applyProtection="1">
      <alignment horizontal="right"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 hidden="1"/>
    </xf>
    <xf numFmtId="0" fontId="1" fillId="40" borderId="42" xfId="0" applyFont="1" applyFill="1" applyBorder="1" applyAlignment="1" applyProtection="1">
      <alignment horizontal="center" vertical="center"/>
      <protection hidden="1"/>
    </xf>
    <xf numFmtId="0" fontId="1" fillId="40" borderId="43" xfId="0" applyFont="1" applyFill="1" applyBorder="1" applyAlignment="1" applyProtection="1">
      <alignment horizontal="center" vertical="center"/>
      <protection hidden="1"/>
    </xf>
    <xf numFmtId="0" fontId="1" fillId="40" borderId="44" xfId="0" applyFont="1" applyFill="1" applyBorder="1" applyAlignment="1" applyProtection="1">
      <alignment horizontal="center" vertical="center"/>
      <protection hidden="1"/>
    </xf>
    <xf numFmtId="0" fontId="1" fillId="40" borderId="21" xfId="0" applyFont="1" applyFill="1" applyBorder="1" applyAlignment="1" applyProtection="1">
      <alignment horizontal="center" vertical="center"/>
      <protection hidden="1"/>
    </xf>
    <xf numFmtId="0" fontId="1" fillId="40" borderId="22" xfId="0" applyFont="1" applyFill="1" applyBorder="1" applyAlignment="1" applyProtection="1">
      <alignment horizontal="center" vertical="center"/>
      <protection hidden="1"/>
    </xf>
    <xf numFmtId="0" fontId="1" fillId="40" borderId="23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right" vertical="center"/>
      <protection hidden="1"/>
    </xf>
    <xf numFmtId="0" fontId="12" fillId="0" borderId="46" xfId="0" applyFont="1" applyFill="1" applyBorder="1" applyAlignment="1" applyProtection="1">
      <alignment horizontal="right" vertical="center"/>
      <protection hidden="1"/>
    </xf>
    <xf numFmtId="0" fontId="12" fillId="0" borderId="47" xfId="0" applyFont="1" applyFill="1" applyBorder="1" applyAlignment="1" applyProtection="1">
      <alignment horizontal="right" vertical="center"/>
      <protection hidden="1"/>
    </xf>
    <xf numFmtId="172" fontId="66" fillId="0" borderId="38" xfId="0" applyNumberFormat="1" applyFont="1" applyBorder="1" applyAlignment="1" applyProtection="1">
      <alignment horizontal="center" vertical="center"/>
      <protection hidden="1"/>
    </xf>
    <xf numFmtId="172" fontId="66" fillId="0" borderId="34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48" xfId="0" applyFont="1" applyBorder="1" applyAlignment="1" applyProtection="1">
      <alignment horizontal="left" vertical="center"/>
      <protection hidden="1"/>
    </xf>
    <xf numFmtId="172" fontId="0" fillId="0" borderId="15" xfId="0" applyNumberFormat="1" applyFont="1" applyBorder="1" applyAlignment="1" applyProtection="1">
      <alignment horizontal="center" vertical="center"/>
      <protection hidden="1"/>
    </xf>
    <xf numFmtId="172" fontId="0" fillId="12" borderId="45" xfId="0" applyNumberFormat="1" applyFont="1" applyFill="1" applyBorder="1" applyAlignment="1" applyProtection="1">
      <alignment horizontal="center" vertical="center"/>
      <protection hidden="1" locked="0"/>
    </xf>
    <xf numFmtId="172" fontId="0" fillId="12" borderId="47" xfId="0" applyNumberFormat="1" applyFont="1" applyFill="1" applyBorder="1" applyAlignment="1" applyProtection="1">
      <alignment horizontal="center" vertical="center"/>
      <protection hidden="1" locked="0"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4" fontId="0" fillId="0" borderId="38" xfId="0" applyNumberFormat="1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left" vertical="center" wrapText="1"/>
      <protection hidden="1"/>
    </xf>
    <xf numFmtId="0" fontId="3" fillId="0" borderId="38" xfId="0" applyFont="1" applyBorder="1" applyAlignment="1" applyProtection="1">
      <alignment horizontal="left" vertical="center" wrapText="1"/>
      <protection hidden="1"/>
    </xf>
    <xf numFmtId="0" fontId="9" fillId="0" borderId="49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 wrapText="1"/>
      <protection hidden="1"/>
    </xf>
    <xf numFmtId="0" fontId="0" fillId="0" borderId="24" xfId="0" applyFont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64" fillId="0" borderId="39" xfId="0" applyFont="1" applyFill="1" applyBorder="1" applyAlignment="1" applyProtection="1">
      <alignment horizontal="right" vertical="center"/>
      <protection hidden="1"/>
    </xf>
    <xf numFmtId="0" fontId="64" fillId="0" borderId="40" xfId="0" applyFont="1" applyFill="1" applyBorder="1" applyAlignment="1" applyProtection="1">
      <alignment horizontal="right" vertical="center"/>
      <protection hidden="1"/>
    </xf>
    <xf numFmtId="0" fontId="64" fillId="0" borderId="41" xfId="0" applyFont="1" applyFill="1" applyBorder="1" applyAlignment="1" applyProtection="1">
      <alignment horizontal="right" vertical="center"/>
      <protection hidden="1"/>
    </xf>
    <xf numFmtId="0" fontId="3" fillId="0" borderId="50" xfId="0" applyFont="1" applyBorder="1" applyAlignment="1" applyProtection="1">
      <alignment horizontal="left" vertical="center"/>
      <protection hidden="1"/>
    </xf>
    <xf numFmtId="0" fontId="3" fillId="0" borderId="51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 applyProtection="1">
      <alignment horizontal="left" vertical="center"/>
      <protection hidden="1"/>
    </xf>
    <xf numFmtId="0" fontId="3" fillId="0" borderId="38" xfId="0" applyFont="1" applyFill="1" applyBorder="1" applyAlignment="1" applyProtection="1">
      <alignment horizontal="left" vertical="center"/>
      <protection hidden="1"/>
    </xf>
    <xf numFmtId="0" fontId="3" fillId="0" borderId="38" xfId="0" applyFont="1" applyBorder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 horizontal="left" vertical="center"/>
      <protection hidden="1"/>
    </xf>
    <xf numFmtId="0" fontId="12" fillId="0" borderId="45" xfId="0" applyFont="1" applyFill="1" applyBorder="1" applyAlignment="1" applyProtection="1">
      <alignment horizontal="right" vertical="center"/>
      <protection hidden="1" locked="0"/>
    </xf>
    <xf numFmtId="0" fontId="12" fillId="0" borderId="46" xfId="0" applyFont="1" applyFill="1" applyBorder="1" applyAlignment="1" applyProtection="1">
      <alignment horizontal="right" vertical="center"/>
      <protection hidden="1" locked="0"/>
    </xf>
    <xf numFmtId="0" fontId="12" fillId="0" borderId="47" xfId="0" applyFont="1" applyFill="1" applyBorder="1" applyAlignment="1" applyProtection="1">
      <alignment horizontal="right" vertical="center"/>
      <protection hidden="1" locked="0"/>
    </xf>
    <xf numFmtId="4" fontId="0" fillId="41" borderId="52" xfId="0" applyNumberFormat="1" applyFont="1" applyFill="1" applyBorder="1" applyAlignment="1" applyProtection="1">
      <alignment horizontal="center" vertical="center"/>
      <protection hidden="1"/>
    </xf>
    <xf numFmtId="0" fontId="0" fillId="41" borderId="53" xfId="0" applyFont="1" applyFill="1" applyBorder="1" applyAlignment="1" applyProtection="1">
      <alignment horizontal="center" vertical="center"/>
      <protection hidden="1"/>
    </xf>
    <xf numFmtId="0" fontId="12" fillId="0" borderId="39" xfId="0" applyFont="1" applyFill="1" applyBorder="1" applyAlignment="1" applyProtection="1">
      <alignment horizontal="right" vertical="center"/>
      <protection hidden="1" locked="0"/>
    </xf>
    <xf numFmtId="0" fontId="12" fillId="0" borderId="40" xfId="0" applyFont="1" applyFill="1" applyBorder="1" applyAlignment="1" applyProtection="1">
      <alignment horizontal="right" vertical="center"/>
      <protection hidden="1" locked="0"/>
    </xf>
    <xf numFmtId="0" fontId="12" fillId="0" borderId="41" xfId="0" applyFont="1" applyFill="1" applyBorder="1" applyAlignment="1" applyProtection="1">
      <alignment horizontal="right" vertical="center"/>
      <protection hidden="1" locked="0"/>
    </xf>
    <xf numFmtId="0" fontId="3" fillId="0" borderId="15" xfId="0" applyFont="1" applyBorder="1" applyAlignment="1" applyProtection="1">
      <alignment horizontal="left" vertical="center"/>
      <protection hidden="1"/>
    </xf>
    <xf numFmtId="172" fontId="0" fillId="41" borderId="52" xfId="0" applyNumberFormat="1" applyFont="1" applyFill="1" applyBorder="1" applyAlignment="1" applyProtection="1">
      <alignment horizontal="center" vertical="center"/>
      <protection hidden="1"/>
    </xf>
    <xf numFmtId="172" fontId="0" fillId="41" borderId="53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left" vertical="center" wrapText="1"/>
      <protection hidden="1"/>
    </xf>
    <xf numFmtId="0" fontId="0" fillId="0" borderId="38" xfId="0" applyFont="1" applyBorder="1" applyAlignment="1" applyProtection="1">
      <alignment horizontal="left" vertical="center" wrapText="1"/>
      <protection hidden="1"/>
    </xf>
    <xf numFmtId="172" fontId="0" fillId="0" borderId="51" xfId="0" applyNumberFormat="1" applyFont="1" applyBorder="1" applyAlignment="1" applyProtection="1">
      <alignment horizontal="center" vertical="center"/>
      <protection hidden="1"/>
    </xf>
    <xf numFmtId="0" fontId="64" fillId="0" borderId="39" xfId="0" applyFont="1" applyFill="1" applyBorder="1" applyAlignment="1" applyProtection="1">
      <alignment horizontal="right" vertical="center"/>
      <protection hidden="1" locked="0"/>
    </xf>
    <xf numFmtId="0" fontId="64" fillId="0" borderId="40" xfId="0" applyFont="1" applyFill="1" applyBorder="1" applyAlignment="1" applyProtection="1">
      <alignment horizontal="right" vertical="center"/>
      <protection hidden="1" locked="0"/>
    </xf>
    <xf numFmtId="0" fontId="64" fillId="0" borderId="41" xfId="0" applyFont="1" applyFill="1" applyBorder="1" applyAlignment="1" applyProtection="1">
      <alignment horizontal="right" vertical="center"/>
      <protection hidden="1" locked="0"/>
    </xf>
    <xf numFmtId="0" fontId="0" fillId="0" borderId="25" xfId="0" applyFont="1" applyBorder="1" applyAlignment="1" applyProtection="1">
      <alignment horizontal="left" vertical="center" wrapText="1"/>
      <protection hidden="1"/>
    </xf>
    <xf numFmtId="4" fontId="3" fillId="41" borderId="15" xfId="0" applyNumberFormat="1" applyFont="1" applyFill="1" applyBorder="1" applyAlignment="1" applyProtection="1">
      <alignment horizontal="center" vertical="center"/>
      <protection hidden="1"/>
    </xf>
    <xf numFmtId="0" fontId="3" fillId="41" borderId="15" xfId="0" applyFont="1" applyFill="1" applyBorder="1" applyAlignment="1" applyProtection="1">
      <alignment horizontal="center" vertical="center"/>
      <protection hidden="1"/>
    </xf>
    <xf numFmtId="172" fontId="0" fillId="41" borderId="45" xfId="0" applyNumberFormat="1" applyFont="1" applyFill="1" applyBorder="1" applyAlignment="1" applyProtection="1">
      <alignment horizontal="center" vertical="center"/>
      <protection hidden="1"/>
    </xf>
    <xf numFmtId="172" fontId="0" fillId="41" borderId="47" xfId="0" applyNumberFormat="1" applyFont="1" applyFill="1" applyBorder="1" applyAlignment="1" applyProtection="1">
      <alignment horizontal="center" vertical="center"/>
      <protection hidden="1"/>
    </xf>
    <xf numFmtId="172" fontId="3" fillId="41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45" xfId="48" applyFont="1" applyBorder="1" applyAlignment="1">
      <alignment horizontal="center"/>
      <protection/>
    </xf>
    <xf numFmtId="0" fontId="54" fillId="0" borderId="46" xfId="48" applyFont="1" applyBorder="1" applyAlignment="1">
      <alignment horizontal="center"/>
      <protection/>
    </xf>
    <xf numFmtId="0" fontId="54" fillId="0" borderId="47" xfId="48" applyFont="1" applyBorder="1" applyAlignment="1">
      <alignment horizontal="center"/>
      <protection/>
    </xf>
    <xf numFmtId="0" fontId="62" fillId="0" borderId="51" xfId="48" applyFont="1" applyFill="1" applyBorder="1" applyAlignment="1">
      <alignment horizontal="left" vertical="center"/>
      <protection/>
    </xf>
    <xf numFmtId="0" fontId="62" fillId="0" borderId="31" xfId="48" applyFont="1" applyFill="1" applyBorder="1" applyAlignment="1">
      <alignment horizontal="left" vertical="center"/>
      <protection/>
    </xf>
    <xf numFmtId="4" fontId="61" fillId="0" borderId="51" xfId="48" applyNumberFormat="1" applyFont="1" applyFill="1" applyBorder="1" applyAlignment="1">
      <alignment horizontal="right" vertical="center"/>
      <protection/>
    </xf>
    <xf numFmtId="4" fontId="61" fillId="0" borderId="31" xfId="48" applyNumberFormat="1" applyFont="1" applyFill="1" applyBorder="1" applyAlignment="1">
      <alignment horizontal="right" vertical="center"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0" xfId="48" applyFont="1" applyFill="1" applyBorder="1" applyAlignment="1">
      <alignment horizontal="left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2</xdr:row>
      <xdr:rowOff>38100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2</xdr:row>
      <xdr:rowOff>38100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495300</xdr:colOff>
      <xdr:row>2</xdr:row>
      <xdr:rowOff>38100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104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E6" sqref="E6:F6"/>
    </sheetView>
  </sheetViews>
  <sheetFormatPr defaultColWidth="9.140625" defaultRowHeight="12.75"/>
  <cols>
    <col min="1" max="1" width="12.421875" style="1" customWidth="1"/>
    <col min="2" max="2" width="14.7109375" style="1" customWidth="1"/>
    <col min="3" max="3" width="17.140625" style="1" customWidth="1"/>
    <col min="4" max="4" width="1.1484375" style="1" customWidth="1"/>
    <col min="5" max="5" width="7.140625" style="1" customWidth="1"/>
    <col min="6" max="6" width="5.421875" style="1" customWidth="1"/>
    <col min="7" max="7" width="0.9921875" style="1" customWidth="1"/>
    <col min="8" max="8" width="14.28125" style="1" customWidth="1"/>
    <col min="9" max="9" width="13.7109375" style="1" customWidth="1"/>
    <col min="10" max="10" width="20.28125" style="1" customWidth="1"/>
    <col min="11" max="12" width="9.140625" style="1" customWidth="1"/>
    <col min="13" max="13" width="9.7109375" style="1" bestFit="1" customWidth="1"/>
    <col min="14" max="16384" width="9.140625" style="1" customWidth="1"/>
  </cols>
  <sheetData>
    <row r="1" spans="1:10" ht="18">
      <c r="A1" s="208"/>
      <c r="B1" s="209"/>
      <c r="C1" s="202" t="s">
        <v>50</v>
      </c>
      <c r="D1" s="203"/>
      <c r="E1" s="203"/>
      <c r="F1" s="203"/>
      <c r="G1" s="203"/>
      <c r="H1" s="203"/>
      <c r="I1" s="203"/>
      <c r="J1" s="204"/>
    </row>
    <row r="2" spans="1:10" ht="18.75" thickBot="1">
      <c r="A2" s="210"/>
      <c r="B2" s="211"/>
      <c r="C2" s="205" t="s">
        <v>51</v>
      </c>
      <c r="D2" s="206"/>
      <c r="E2" s="206"/>
      <c r="F2" s="206"/>
      <c r="G2" s="206"/>
      <c r="H2" s="206"/>
      <c r="I2" s="206"/>
      <c r="J2" s="207"/>
    </row>
    <row r="3" spans="1:10" ht="6.75" customHeight="1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12.75">
      <c r="A4" s="27"/>
      <c r="B4" s="28"/>
      <c r="C4" s="28"/>
      <c r="D4" s="3"/>
      <c r="E4" s="175" t="s">
        <v>19</v>
      </c>
      <c r="F4" s="185"/>
      <c r="G4" s="7"/>
      <c r="H4" s="8" t="s">
        <v>6</v>
      </c>
      <c r="I4" s="8" t="s">
        <v>0</v>
      </c>
      <c r="J4" s="9" t="s">
        <v>5</v>
      </c>
    </row>
    <row r="5" spans="1:10" ht="13.5" thickBot="1">
      <c r="A5" s="88" t="s">
        <v>47</v>
      </c>
      <c r="B5" s="28"/>
      <c r="C5" s="28"/>
      <c r="D5" s="3"/>
      <c r="E5" s="175" t="s">
        <v>4</v>
      </c>
      <c r="F5" s="185"/>
      <c r="G5" s="10"/>
      <c r="H5" s="11" t="s">
        <v>4</v>
      </c>
      <c r="I5" s="12">
        <v>0.327</v>
      </c>
      <c r="J5" s="13" t="s">
        <v>3</v>
      </c>
    </row>
    <row r="6" spans="1:10" ht="13.5" thickBot="1">
      <c r="A6" s="5" t="s">
        <v>1</v>
      </c>
      <c r="B6" s="6"/>
      <c r="C6" s="164"/>
      <c r="D6" s="3"/>
      <c r="E6" s="215">
        <f>'Parametri MIUR '!E4</f>
        <v>337.03</v>
      </c>
      <c r="F6" s="216"/>
      <c r="G6" s="3"/>
      <c r="H6" s="15">
        <f>C6*E6</f>
        <v>0</v>
      </c>
      <c r="I6" s="15">
        <f>H6-(H6/1.327)</f>
        <v>0</v>
      </c>
      <c r="J6" s="16">
        <f>H6-I6</f>
        <v>0</v>
      </c>
    </row>
    <row r="7" spans="1:12" ht="13.5" thickBot="1">
      <c r="A7" s="35" t="s">
        <v>22</v>
      </c>
      <c r="B7" s="54"/>
      <c r="C7" s="164"/>
      <c r="D7" s="3"/>
      <c r="E7" s="177">
        <f>'Parametri MIUR '!E6</f>
        <v>352.19</v>
      </c>
      <c r="F7" s="178"/>
      <c r="G7" s="14"/>
      <c r="H7" s="15">
        <f>C7*E7</f>
        <v>0</v>
      </c>
      <c r="I7" s="15">
        <f>H7-(H7/1.327)</f>
        <v>0</v>
      </c>
      <c r="J7" s="16">
        <f>H7-I7</f>
        <v>0</v>
      </c>
      <c r="L7" s="17"/>
    </row>
    <row r="8" spans="1:10" ht="6.75" customHeight="1" thickBo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13.5" thickBot="1">
      <c r="A9" s="35" t="s">
        <v>21</v>
      </c>
      <c r="B9" s="54"/>
      <c r="C9" s="164"/>
      <c r="D9" s="3"/>
      <c r="E9" s="177">
        <f>'Parametri MIUR '!E5</f>
        <v>1095.44</v>
      </c>
      <c r="F9" s="178"/>
      <c r="G9" s="55"/>
      <c r="H9" s="15">
        <f>C9*E9</f>
        <v>0</v>
      </c>
      <c r="I9" s="15">
        <f>H9-(H9/1.327)</f>
        <v>0</v>
      </c>
      <c r="J9" s="16">
        <f>H9-I9</f>
        <v>0</v>
      </c>
    </row>
    <row r="10" spans="1:10" ht="17.25" customHeight="1">
      <c r="A10" s="56" t="s">
        <v>48</v>
      </c>
      <c r="B10" s="53"/>
      <c r="C10" s="53"/>
      <c r="D10" s="3"/>
      <c r="E10" s="89"/>
      <c r="F10" s="89"/>
      <c r="G10" s="55"/>
      <c r="H10" s="47"/>
      <c r="I10" s="47"/>
      <c r="J10" s="48"/>
    </row>
    <row r="11" spans="1:10" ht="4.5" customHeight="1" thickBot="1">
      <c r="A11" s="2"/>
      <c r="B11" s="3"/>
      <c r="C11" s="3"/>
      <c r="D11" s="3"/>
      <c r="E11" s="18"/>
      <c r="F11" s="18"/>
      <c r="G11" s="18"/>
      <c r="H11" s="18"/>
      <c r="I11" s="18"/>
      <c r="J11" s="159"/>
    </row>
    <row r="12" spans="1:10" ht="13.5" thickBot="1">
      <c r="A12" s="219" t="s">
        <v>2</v>
      </c>
      <c r="B12" s="220"/>
      <c r="C12" s="164"/>
      <c r="D12" s="3"/>
      <c r="E12" s="177">
        <f>'Parametri MIUR '!E3</f>
        <v>2602.88</v>
      </c>
      <c r="F12" s="178"/>
      <c r="G12" s="217"/>
      <c r="H12" s="15">
        <f>C12*E12</f>
        <v>0</v>
      </c>
      <c r="I12" s="15">
        <f>H12-(H12/1.327)</f>
        <v>0</v>
      </c>
      <c r="J12" s="16">
        <f>H12-I12</f>
        <v>0</v>
      </c>
    </row>
    <row r="13" spans="1:10" ht="12.75" customHeight="1">
      <c r="A13" s="189" t="s">
        <v>49</v>
      </c>
      <c r="B13" s="190"/>
      <c r="C13" s="21"/>
      <c r="D13" s="3"/>
      <c r="E13" s="218"/>
      <c r="F13" s="218"/>
      <c r="G13" s="217"/>
      <c r="H13" s="47"/>
      <c r="I13" s="47"/>
      <c r="J13" s="48"/>
    </row>
    <row r="14" spans="1:10" ht="6" customHeight="1">
      <c r="A14" s="2"/>
      <c r="B14" s="3"/>
      <c r="C14" s="3"/>
      <c r="D14" s="3"/>
      <c r="E14" s="3"/>
      <c r="F14" s="3"/>
      <c r="G14" s="3"/>
      <c r="H14" s="3"/>
      <c r="I14" s="3"/>
      <c r="J14" s="4"/>
    </row>
    <row r="15" spans="1:10" ht="12" customHeight="1" thickBot="1">
      <c r="A15" s="234" t="s">
        <v>59</v>
      </c>
      <c r="B15" s="235"/>
      <c r="C15" s="3"/>
      <c r="D15" s="3"/>
      <c r="E15" s="3"/>
      <c r="F15" s="3"/>
      <c r="G15" s="3"/>
      <c r="H15" s="3"/>
      <c r="I15" s="3"/>
      <c r="J15" s="4"/>
    </row>
    <row r="16" spans="1:10" ht="13.5" thickBot="1">
      <c r="A16" s="232" t="s">
        <v>60</v>
      </c>
      <c r="B16" s="233"/>
      <c r="C16" s="164"/>
      <c r="D16" s="3"/>
      <c r="E16" s="224">
        <f>'Parametri MIUR '!E7</f>
        <v>312.5</v>
      </c>
      <c r="F16" s="225"/>
      <c r="G16" s="3"/>
      <c r="H16" s="15">
        <f>C16*E16</f>
        <v>0</v>
      </c>
      <c r="I16" s="15">
        <f>H16-(H16/1.327)</f>
        <v>0</v>
      </c>
      <c r="J16" s="16">
        <f>H16-I16</f>
        <v>0</v>
      </c>
    </row>
    <row r="17" spans="1:10" ht="13.5" thickBot="1">
      <c r="A17" s="232" t="s">
        <v>63</v>
      </c>
      <c r="B17" s="233"/>
      <c r="C17" s="164"/>
      <c r="D17" s="3"/>
      <c r="E17" s="226">
        <f>'Parametri MIUR '!E8</f>
        <v>195</v>
      </c>
      <c r="F17" s="227"/>
      <c r="G17" s="3"/>
      <c r="H17" s="15">
        <f>C17*E17</f>
        <v>0</v>
      </c>
      <c r="I17" s="15">
        <f>H17-(H17/1.327)</f>
        <v>0</v>
      </c>
      <c r="J17" s="16">
        <f>H17-I17</f>
        <v>0</v>
      </c>
    </row>
    <row r="18" spans="1:10" ht="4.5" customHeight="1" thickBot="1">
      <c r="A18" s="118"/>
      <c r="B18" s="117"/>
      <c r="C18" s="117"/>
      <c r="D18" s="3"/>
      <c r="E18" s="116"/>
      <c r="F18" s="116"/>
      <c r="G18" s="3"/>
      <c r="H18" s="3"/>
      <c r="I18" s="3"/>
      <c r="J18" s="4"/>
    </row>
    <row r="19" spans="1:10" ht="22.5" customHeight="1" thickBot="1">
      <c r="A19" s="230" t="s">
        <v>66</v>
      </c>
      <c r="B19" s="231"/>
      <c r="C19" s="164"/>
      <c r="D19" s="3"/>
      <c r="E19" s="224">
        <f>'Parametri MIUR '!E10</f>
        <v>388.25</v>
      </c>
      <c r="F19" s="225"/>
      <c r="G19" s="3"/>
      <c r="H19" s="15">
        <f>C19*E19</f>
        <v>0</v>
      </c>
      <c r="I19" s="15">
        <f>H19-(H19/1.327)</f>
        <v>0</v>
      </c>
      <c r="J19" s="16">
        <f>H19-I19</f>
        <v>0</v>
      </c>
    </row>
    <row r="20" spans="1:10" ht="8.25" customHeight="1" thickBot="1">
      <c r="A20" s="22"/>
      <c r="B20" s="23"/>
      <c r="C20" s="23"/>
      <c r="D20" s="24"/>
      <c r="E20" s="24"/>
      <c r="F20" s="24"/>
      <c r="G20" s="24"/>
      <c r="H20" s="25"/>
      <c r="I20" s="25"/>
      <c r="J20" s="26"/>
    </row>
    <row r="21" spans="1:10" ht="16.5" thickBot="1">
      <c r="A21" s="27"/>
      <c r="B21" s="212" t="s">
        <v>20</v>
      </c>
      <c r="C21" s="213"/>
      <c r="D21" s="213"/>
      <c r="E21" s="213"/>
      <c r="F21" s="214"/>
      <c r="G21" s="28"/>
      <c r="H21" s="29">
        <f>H6+H7+H9+H12+H16+H17+H19</f>
        <v>0</v>
      </c>
      <c r="I21" s="29">
        <f>I6+I7+I9+I12+I16+I17+I19</f>
        <v>0</v>
      </c>
      <c r="J21" s="29">
        <f>J6+J7+J9+J12+J16+J17+J19</f>
        <v>0</v>
      </c>
    </row>
    <row r="22" spans="1:10" ht="6.75" customHeight="1" thickBot="1">
      <c r="A22" s="30"/>
      <c r="B22" s="31"/>
      <c r="C22" s="31"/>
      <c r="D22" s="31"/>
      <c r="E22" s="31"/>
      <c r="F22" s="31"/>
      <c r="G22" s="31"/>
      <c r="H22" s="32"/>
      <c r="I22" s="32"/>
      <c r="J22" s="33"/>
    </row>
    <row r="23" spans="1:10" ht="4.5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34"/>
    </row>
    <row r="24" spans="1:10" ht="15">
      <c r="A24" s="172" t="s">
        <v>7</v>
      </c>
      <c r="B24" s="173"/>
      <c r="C24" s="173"/>
      <c r="D24" s="173"/>
      <c r="E24" s="173"/>
      <c r="F24" s="173"/>
      <c r="G24" s="173"/>
      <c r="H24" s="173"/>
      <c r="I24" s="173"/>
      <c r="J24" s="174"/>
    </row>
    <row r="25" spans="1:10" ht="6.75" customHeight="1">
      <c r="A25" s="2"/>
      <c r="B25" s="3"/>
      <c r="C25" s="3"/>
      <c r="D25" s="3"/>
      <c r="E25" s="3"/>
      <c r="F25" s="3"/>
      <c r="G25" s="3"/>
      <c r="H25" s="3"/>
      <c r="I25" s="3"/>
      <c r="J25" s="4"/>
    </row>
    <row r="26" spans="1:10" ht="4.5" customHeight="1" thickBot="1">
      <c r="A26" s="2"/>
      <c r="B26" s="3"/>
      <c r="C26" s="3"/>
      <c r="D26" s="3"/>
      <c r="E26" s="3"/>
      <c r="F26" s="3"/>
      <c r="G26" s="3"/>
      <c r="H26" s="3"/>
      <c r="I26" s="3"/>
      <c r="J26" s="4"/>
    </row>
    <row r="27" spans="1:10" ht="13.5" thickBot="1">
      <c r="A27" s="35" t="s">
        <v>8</v>
      </c>
      <c r="B27" s="36"/>
      <c r="C27" s="164"/>
      <c r="D27" s="3"/>
      <c r="E27" s="179">
        <f>'Parametri MIUR '!E12</f>
        <v>1714.34</v>
      </c>
      <c r="F27" s="180"/>
      <c r="G27" s="37"/>
      <c r="H27" s="15">
        <f>C27*E27</f>
        <v>0</v>
      </c>
      <c r="I27" s="15">
        <f>H27-(H27/1.327)</f>
        <v>0</v>
      </c>
      <c r="J27" s="16">
        <f>H27-I27</f>
        <v>0</v>
      </c>
    </row>
    <row r="28" spans="1:10" ht="4.5" customHeight="1" thickBot="1">
      <c r="A28" s="2"/>
      <c r="B28" s="3"/>
      <c r="C28" s="3"/>
      <c r="D28" s="3"/>
      <c r="E28" s="3"/>
      <c r="F28" s="3"/>
      <c r="G28" s="3"/>
      <c r="H28" s="3"/>
      <c r="I28" s="3"/>
      <c r="J28" s="4"/>
    </row>
    <row r="29" spans="1:10" ht="13.5" thickBot="1">
      <c r="A29" s="5" t="s">
        <v>9</v>
      </c>
      <c r="B29" s="6"/>
      <c r="C29" s="164"/>
      <c r="D29" s="3"/>
      <c r="E29" s="179">
        <f>'Parametri MIUR '!E13</f>
        <v>767.24</v>
      </c>
      <c r="F29" s="180"/>
      <c r="G29" s="37"/>
      <c r="H29" s="15">
        <f>C29*E29</f>
        <v>0</v>
      </c>
      <c r="I29" s="15">
        <f>H29-(H29/1.327)</f>
        <v>0</v>
      </c>
      <c r="J29" s="16">
        <f>H29-I29</f>
        <v>0</v>
      </c>
    </row>
    <row r="30" spans="1:10" ht="4.5" customHeight="1" thickBot="1">
      <c r="A30" s="2"/>
      <c r="B30" s="3"/>
      <c r="C30" s="3"/>
      <c r="D30" s="3"/>
      <c r="E30" s="3"/>
      <c r="F30" s="3"/>
      <c r="G30" s="3"/>
      <c r="H30" s="3"/>
      <c r="I30" s="3"/>
      <c r="J30" s="4"/>
    </row>
    <row r="31" spans="1:10" ht="13.5" thickBot="1">
      <c r="A31" s="5" t="s">
        <v>10</v>
      </c>
      <c r="B31" s="6"/>
      <c r="C31" s="164"/>
      <c r="D31" s="3"/>
      <c r="E31" s="179">
        <f>'Parametri MIUR '!E14</f>
        <v>44.91</v>
      </c>
      <c r="F31" s="180"/>
      <c r="G31" s="14"/>
      <c r="H31" s="15">
        <f>C31*E31</f>
        <v>0</v>
      </c>
      <c r="I31" s="15">
        <f>H31-(H31/1.327)</f>
        <v>0</v>
      </c>
      <c r="J31" s="16">
        <f>H31-I31</f>
        <v>0</v>
      </c>
    </row>
    <row r="32" spans="1:10" ht="12.75">
      <c r="A32" s="181" t="s">
        <v>47</v>
      </c>
      <c r="B32" s="182"/>
      <c r="C32" s="183"/>
      <c r="D32" s="3"/>
      <c r="E32" s="38"/>
      <c r="F32" s="39"/>
      <c r="G32" s="39"/>
      <c r="H32" s="18"/>
      <c r="I32" s="18"/>
      <c r="J32" s="160"/>
    </row>
    <row r="33" spans="1:10" ht="4.5" customHeight="1" thickBot="1">
      <c r="A33" s="2"/>
      <c r="B33" s="3"/>
      <c r="C33" s="3"/>
      <c r="D33" s="3"/>
      <c r="E33" s="3"/>
      <c r="F33" s="3"/>
      <c r="G33" s="3"/>
      <c r="H33" s="3"/>
      <c r="I33" s="3"/>
      <c r="J33" s="4"/>
    </row>
    <row r="34" spans="1:10" s="43" customFormat="1" ht="12.75" customHeight="1" thickBot="1">
      <c r="A34" s="195" t="s">
        <v>11</v>
      </c>
      <c r="B34" s="196"/>
      <c r="C34" s="197"/>
      <c r="D34" s="41"/>
      <c r="E34" s="198"/>
      <c r="F34" s="198"/>
      <c r="G34" s="42"/>
      <c r="H34" s="29">
        <f>H27+H29+H31</f>
        <v>0</v>
      </c>
      <c r="I34" s="29">
        <f>I27+I29+I31</f>
        <v>0</v>
      </c>
      <c r="J34" s="29">
        <f>J27+J29+J31</f>
        <v>0</v>
      </c>
    </row>
    <row r="35" spans="1:10" ht="8.25" customHeight="1" thickBot="1">
      <c r="A35" s="2"/>
      <c r="B35" s="3"/>
      <c r="C35" s="3"/>
      <c r="D35" s="3"/>
      <c r="E35" s="18"/>
      <c r="F35" s="18"/>
      <c r="G35" s="18"/>
      <c r="H35" s="18"/>
      <c r="I35" s="18"/>
      <c r="J35" s="159"/>
    </row>
    <row r="36" spans="1:10" ht="15">
      <c r="A36" s="172" t="s">
        <v>12</v>
      </c>
      <c r="B36" s="173"/>
      <c r="C36" s="173"/>
      <c r="D36" s="173"/>
      <c r="E36" s="173"/>
      <c r="F36" s="173"/>
      <c r="G36" s="173"/>
      <c r="H36" s="173"/>
      <c r="I36" s="173"/>
      <c r="J36" s="174"/>
    </row>
    <row r="37" spans="1:10" ht="6.75" customHeight="1" thickBot="1">
      <c r="A37" s="2"/>
      <c r="B37" s="3"/>
      <c r="C37" s="3"/>
      <c r="D37" s="3"/>
      <c r="E37" s="3"/>
      <c r="F37" s="3"/>
      <c r="G37" s="3"/>
      <c r="H37" s="3"/>
      <c r="I37" s="3"/>
      <c r="J37" s="4"/>
    </row>
    <row r="38" spans="1:10" ht="13.5" thickBot="1">
      <c r="A38" s="5" t="s">
        <v>13</v>
      </c>
      <c r="B38" s="6"/>
      <c r="C38" s="164"/>
      <c r="D38" s="3"/>
      <c r="E38" s="175" t="s">
        <v>19</v>
      </c>
      <c r="F38" s="176"/>
      <c r="G38" s="184"/>
      <c r="H38" s="8" t="s">
        <v>6</v>
      </c>
      <c r="I38" s="8" t="s">
        <v>0</v>
      </c>
      <c r="J38" s="9" t="s">
        <v>5</v>
      </c>
    </row>
    <row r="39" spans="1:10" ht="12.75" customHeight="1" thickBot="1">
      <c r="A39" s="186" t="s">
        <v>67</v>
      </c>
      <c r="B39" s="187"/>
      <c r="C39" s="188"/>
      <c r="D39" s="3"/>
      <c r="E39" s="175" t="s">
        <v>4</v>
      </c>
      <c r="F39" s="185"/>
      <c r="G39" s="184"/>
      <c r="H39" s="11" t="s">
        <v>4</v>
      </c>
      <c r="I39" s="12">
        <v>0.327</v>
      </c>
      <c r="J39" s="13" t="s">
        <v>3</v>
      </c>
    </row>
    <row r="40" spans="1:10" ht="12.75" customHeight="1" thickBot="1">
      <c r="A40" s="189"/>
      <c r="B40" s="190"/>
      <c r="C40" s="191"/>
      <c r="D40" s="3"/>
      <c r="E40" s="177">
        <f>'Parametri MIUR '!E16</f>
        <v>161.1</v>
      </c>
      <c r="F40" s="178"/>
      <c r="G40" s="44"/>
      <c r="H40" s="29">
        <f>C38*E40</f>
        <v>0</v>
      </c>
      <c r="I40" s="29">
        <f>H40-(H40/1.327)</f>
        <v>0</v>
      </c>
      <c r="J40" s="29">
        <f>H40-I40</f>
        <v>0</v>
      </c>
    </row>
    <row r="41" spans="1:10" ht="7.5" customHeight="1" thickBot="1">
      <c r="A41" s="2"/>
      <c r="B41" s="3"/>
      <c r="C41" s="3"/>
      <c r="D41" s="3"/>
      <c r="E41" s="18"/>
      <c r="F41" s="18"/>
      <c r="G41" s="18"/>
      <c r="H41" s="18"/>
      <c r="I41" s="18"/>
      <c r="J41" s="159"/>
    </row>
    <row r="42" spans="1:10" ht="15">
      <c r="A42" s="172" t="s">
        <v>14</v>
      </c>
      <c r="B42" s="173"/>
      <c r="C42" s="173"/>
      <c r="D42" s="173"/>
      <c r="E42" s="173"/>
      <c r="F42" s="173"/>
      <c r="G42" s="173"/>
      <c r="H42" s="173"/>
      <c r="I42" s="173"/>
      <c r="J42" s="174"/>
    </row>
    <row r="43" spans="1:10" ht="6.75" customHeight="1">
      <c r="A43" s="2"/>
      <c r="B43" s="3"/>
      <c r="C43" s="3"/>
      <c r="D43" s="3"/>
      <c r="E43" s="3"/>
      <c r="F43" s="3"/>
      <c r="G43" s="3"/>
      <c r="H43" s="3"/>
      <c r="I43" s="3"/>
      <c r="J43" s="4"/>
    </row>
    <row r="44" spans="1:10" ht="4.5" customHeight="1" thickBot="1">
      <c r="A44" s="2"/>
      <c r="B44" s="3"/>
      <c r="C44" s="3"/>
      <c r="D44" s="3"/>
      <c r="E44" s="3"/>
      <c r="F44" s="3"/>
      <c r="G44" s="3"/>
      <c r="H44" s="3"/>
      <c r="I44" s="3"/>
      <c r="J44" s="4"/>
    </row>
    <row r="45" spans="1:10" ht="12.75" customHeight="1" thickBot="1">
      <c r="A45" s="5" t="s">
        <v>15</v>
      </c>
      <c r="B45" s="6"/>
      <c r="C45" s="164"/>
      <c r="D45" s="3"/>
      <c r="E45" s="179">
        <f>'Parametri MIUR '!E17</f>
        <v>91.52</v>
      </c>
      <c r="F45" s="180"/>
      <c r="G45" s="14"/>
      <c r="H45" s="15">
        <f>C45*E45</f>
        <v>0</v>
      </c>
      <c r="I45" s="15">
        <f>H45-(H45/1.327)</f>
        <v>0</v>
      </c>
      <c r="J45" s="16">
        <f>H45-I45</f>
        <v>0</v>
      </c>
    </row>
    <row r="46" spans="1:10" ht="12.75">
      <c r="A46" s="45" t="s">
        <v>47</v>
      </c>
      <c r="B46" s="46"/>
      <c r="C46" s="161"/>
      <c r="D46" s="3"/>
      <c r="E46" s="199"/>
      <c r="F46" s="199"/>
      <c r="G46" s="37"/>
      <c r="H46" s="47"/>
      <c r="I46" s="47"/>
      <c r="J46" s="48"/>
    </row>
    <row r="47" spans="1:10" ht="4.5" customHeight="1" thickBot="1">
      <c r="A47" s="2"/>
      <c r="B47" s="3"/>
      <c r="C47" s="3"/>
      <c r="D47" s="3"/>
      <c r="E47" s="3"/>
      <c r="F47" s="3"/>
      <c r="G47" s="3"/>
      <c r="H47" s="3"/>
      <c r="I47" s="3"/>
      <c r="J47" s="4"/>
    </row>
    <row r="48" spans="1:10" ht="12.75" customHeight="1" thickBot="1">
      <c r="A48" s="35" t="s">
        <v>68</v>
      </c>
      <c r="B48" s="49"/>
      <c r="C48" s="164"/>
      <c r="D48" s="3"/>
      <c r="E48" s="179">
        <f>'Parametri MIUR '!E18</f>
        <v>2777.77</v>
      </c>
      <c r="F48" s="180"/>
      <c r="G48" s="14"/>
      <c r="H48" s="15">
        <f>IF(C48&gt;=1,E48,0)</f>
        <v>0</v>
      </c>
      <c r="I48" s="15">
        <f>H48-(H48/1.327)</f>
        <v>0</v>
      </c>
      <c r="J48" s="16">
        <f>H48-I48</f>
        <v>0</v>
      </c>
    </row>
    <row r="49" spans="1:10" ht="4.5" customHeight="1" thickBot="1">
      <c r="A49" s="2"/>
      <c r="B49" s="3"/>
      <c r="C49" s="3"/>
      <c r="D49" s="3"/>
      <c r="E49" s="3"/>
      <c r="F49" s="3"/>
      <c r="G49" s="3"/>
      <c r="H49" s="3"/>
      <c r="I49" s="3"/>
      <c r="J49" s="4"/>
    </row>
    <row r="50" spans="1:10" s="43" customFormat="1" ht="12.75" customHeight="1" thickBot="1">
      <c r="A50" s="195" t="s">
        <v>11</v>
      </c>
      <c r="B50" s="196"/>
      <c r="C50" s="197"/>
      <c r="D50" s="41"/>
      <c r="E50" s="198"/>
      <c r="F50" s="198"/>
      <c r="G50" s="42"/>
      <c r="H50" s="29">
        <f>H45+H48</f>
        <v>0</v>
      </c>
      <c r="I50" s="29">
        <f>I45+I48</f>
        <v>0</v>
      </c>
      <c r="J50" s="29">
        <f>J45+J48</f>
        <v>0</v>
      </c>
    </row>
    <row r="51" spans="1:10" ht="6.75" customHeight="1" thickBot="1">
      <c r="A51" s="2"/>
      <c r="B51" s="3"/>
      <c r="C51" s="3"/>
      <c r="D51" s="3"/>
      <c r="E51" s="3"/>
      <c r="F51" s="3"/>
      <c r="G51" s="3"/>
      <c r="H51" s="3"/>
      <c r="I51" s="3"/>
      <c r="J51" s="4"/>
    </row>
    <row r="52" spans="1:10" ht="15">
      <c r="A52" s="172" t="s">
        <v>16</v>
      </c>
      <c r="B52" s="173"/>
      <c r="C52" s="173"/>
      <c r="D52" s="173"/>
      <c r="E52" s="173"/>
      <c r="F52" s="173"/>
      <c r="G52" s="173"/>
      <c r="H52" s="173"/>
      <c r="I52" s="173"/>
      <c r="J52" s="174"/>
    </row>
    <row r="53" spans="1:10" ht="6.75" customHeight="1">
      <c r="A53" s="2"/>
      <c r="B53" s="3"/>
      <c r="C53" s="3"/>
      <c r="D53" s="3"/>
      <c r="E53" s="3"/>
      <c r="F53" s="3"/>
      <c r="G53" s="3"/>
      <c r="H53" s="3"/>
      <c r="I53" s="3"/>
      <c r="J53" s="4"/>
    </row>
    <row r="54" spans="1:10" ht="12.75">
      <c r="A54" s="200" t="s">
        <v>10</v>
      </c>
      <c r="B54" s="201"/>
      <c r="C54" s="162"/>
      <c r="D54" s="3"/>
      <c r="E54" s="175" t="s">
        <v>19</v>
      </c>
      <c r="F54" s="176"/>
      <c r="G54" s="184"/>
      <c r="H54" s="8" t="s">
        <v>6</v>
      </c>
      <c r="I54" s="8" t="s">
        <v>0</v>
      </c>
      <c r="J54" s="9" t="s">
        <v>5</v>
      </c>
    </row>
    <row r="55" spans="1:10" ht="12.75" customHeight="1">
      <c r="A55" s="181" t="s">
        <v>47</v>
      </c>
      <c r="B55" s="182"/>
      <c r="C55" s="183"/>
      <c r="D55" s="3"/>
      <c r="E55" s="175" t="s">
        <v>4</v>
      </c>
      <c r="F55" s="185"/>
      <c r="G55" s="184"/>
      <c r="H55" s="11" t="s">
        <v>4</v>
      </c>
      <c r="I55" s="12">
        <v>0.327</v>
      </c>
      <c r="J55" s="13" t="s">
        <v>3</v>
      </c>
    </row>
    <row r="56" spans="1:10" ht="4.5" customHeight="1" thickBot="1">
      <c r="A56" s="2"/>
      <c r="B56" s="3"/>
      <c r="C56" s="3"/>
      <c r="D56" s="3"/>
      <c r="E56" s="3"/>
      <c r="F56" s="3"/>
      <c r="G56" s="3"/>
      <c r="H56" s="3"/>
      <c r="I56" s="3"/>
      <c r="J56" s="4"/>
    </row>
    <row r="57" spans="1:10" ht="13.5" thickBot="1">
      <c r="A57" s="51" t="s">
        <v>17</v>
      </c>
      <c r="B57" s="36"/>
      <c r="C57" s="164"/>
      <c r="D57" s="3"/>
      <c r="E57" s="179">
        <f>'Parametri MIUR '!E20</f>
        <v>26.95</v>
      </c>
      <c r="F57" s="180"/>
      <c r="G57" s="14"/>
      <c r="H57" s="15">
        <f>C57*E57</f>
        <v>0</v>
      </c>
      <c r="I57" s="15">
        <f>H57-(H57/1.327)</f>
        <v>0</v>
      </c>
      <c r="J57" s="16">
        <f>H57-I57</f>
        <v>0</v>
      </c>
    </row>
    <row r="58" spans="1:10" ht="4.5" customHeight="1" thickBot="1">
      <c r="A58" s="2"/>
      <c r="B58" s="3"/>
      <c r="C58" s="3"/>
      <c r="D58" s="3"/>
      <c r="E58" s="3"/>
      <c r="F58" s="3"/>
      <c r="G58" s="3"/>
      <c r="H58" s="3"/>
      <c r="I58" s="3"/>
      <c r="J58" s="4"/>
    </row>
    <row r="59" spans="1:10" ht="13.5" thickBot="1">
      <c r="A59" s="51" t="s">
        <v>18</v>
      </c>
      <c r="B59" s="36"/>
      <c r="C59" s="164"/>
      <c r="D59" s="3"/>
      <c r="E59" s="179">
        <f>'Parametri MIUR '!E21</f>
        <v>48.9</v>
      </c>
      <c r="F59" s="180"/>
      <c r="G59" s="14"/>
      <c r="H59" s="15">
        <f>C59*E59</f>
        <v>0</v>
      </c>
      <c r="I59" s="15">
        <f>H59-(H59/1.327)</f>
        <v>0</v>
      </c>
      <c r="J59" s="16">
        <f>H59-I59</f>
        <v>0</v>
      </c>
    </row>
    <row r="60" spans="1:10" ht="4.5" customHeight="1" thickBot="1">
      <c r="A60" s="2"/>
      <c r="B60" s="3"/>
      <c r="C60" s="3"/>
      <c r="D60" s="3"/>
      <c r="E60" s="3"/>
      <c r="F60" s="3"/>
      <c r="G60" s="3"/>
      <c r="H60" s="3"/>
      <c r="I60" s="3"/>
      <c r="J60" s="4"/>
    </row>
    <row r="61" spans="1:10" s="43" customFormat="1" ht="12.75" customHeight="1" thickBot="1">
      <c r="A61" s="195" t="s">
        <v>11</v>
      </c>
      <c r="B61" s="196"/>
      <c r="C61" s="197"/>
      <c r="D61" s="41"/>
      <c r="E61" s="198"/>
      <c r="F61" s="198"/>
      <c r="G61" s="42"/>
      <c r="H61" s="29">
        <f>H57+H59</f>
        <v>0</v>
      </c>
      <c r="I61" s="29">
        <f>I57+I59</f>
        <v>0</v>
      </c>
      <c r="J61" s="29">
        <f>J57+J59</f>
        <v>0</v>
      </c>
    </row>
    <row r="62" spans="1:10" s="43" customFormat="1" ht="12.75" customHeight="1" thickBot="1">
      <c r="A62" s="123"/>
      <c r="B62" s="124"/>
      <c r="C62" s="124"/>
      <c r="D62" s="41"/>
      <c r="E62" s="103"/>
      <c r="F62" s="103"/>
      <c r="G62" s="125"/>
      <c r="H62" s="25"/>
      <c r="I62" s="25"/>
      <c r="J62" s="26"/>
    </row>
    <row r="63" spans="1:10" s="43" customFormat="1" ht="12.75" customHeight="1" thickBot="1">
      <c r="A63" s="192" t="s">
        <v>72</v>
      </c>
      <c r="B63" s="193"/>
      <c r="C63" s="193"/>
      <c r="D63" s="193"/>
      <c r="E63" s="193"/>
      <c r="F63" s="194"/>
      <c r="G63" s="31"/>
      <c r="H63" s="52">
        <f>H21+H34+H40+H50+H61</f>
        <v>0</v>
      </c>
      <c r="I63" s="52">
        <f>I21+I34+I40+I50+I61</f>
        <v>0</v>
      </c>
      <c r="J63" s="52">
        <f>J21+J34+J40+J50+J61</f>
        <v>0</v>
      </c>
    </row>
    <row r="64" spans="1:10" s="43" customFormat="1" ht="8.25" customHeight="1" thickBot="1">
      <c r="A64" s="123"/>
      <c r="B64" s="124"/>
      <c r="C64" s="124"/>
      <c r="D64" s="41"/>
      <c r="E64" s="103"/>
      <c r="F64" s="103"/>
      <c r="G64" s="125"/>
      <c r="H64" s="126"/>
      <c r="I64" s="126"/>
      <c r="J64" s="127"/>
    </row>
    <row r="65" spans="1:10" s="43" customFormat="1" ht="15">
      <c r="A65" s="169" t="s">
        <v>37</v>
      </c>
      <c r="B65" s="170"/>
      <c r="C65" s="170"/>
      <c r="D65" s="170"/>
      <c r="E65" s="170"/>
      <c r="F65" s="170"/>
      <c r="G65" s="170"/>
      <c r="H65" s="170"/>
      <c r="I65" s="170"/>
      <c r="J65" s="171"/>
    </row>
    <row r="66" spans="1:10" s="43" customFormat="1" ht="8.25" customHeight="1" thickBot="1">
      <c r="A66" s="123"/>
      <c r="B66" s="124"/>
      <c r="C66" s="124"/>
      <c r="D66" s="41"/>
      <c r="E66" s="103"/>
      <c r="F66" s="103"/>
      <c r="G66" s="125"/>
      <c r="H66" s="126"/>
      <c r="I66" s="126"/>
      <c r="J66" s="127"/>
    </row>
    <row r="67" spans="1:10" s="43" customFormat="1" ht="12.75" customHeight="1" thickBot="1">
      <c r="A67" s="243"/>
      <c r="B67" s="244"/>
      <c r="C67" s="165">
        <v>1</v>
      </c>
      <c r="D67" s="41"/>
      <c r="E67" s="222"/>
      <c r="F67" s="223"/>
      <c r="G67" s="125"/>
      <c r="H67" s="136">
        <f>C67*E67</f>
        <v>0</v>
      </c>
      <c r="I67" s="136">
        <f>H67-(H67/1.327)</f>
        <v>0</v>
      </c>
      <c r="J67" s="136">
        <f>H67-I67</f>
        <v>0</v>
      </c>
    </row>
    <row r="68" spans="1:10" s="43" customFormat="1" ht="8.25" customHeight="1" thickBot="1">
      <c r="A68" s="128"/>
      <c r="B68" s="129"/>
      <c r="C68" s="124"/>
      <c r="D68" s="41"/>
      <c r="E68" s="103"/>
      <c r="F68" s="103"/>
      <c r="G68" s="125"/>
      <c r="H68" s="126"/>
      <c r="I68" s="126"/>
      <c r="J68" s="127"/>
    </row>
    <row r="69" spans="1:10" s="43" customFormat="1" ht="15">
      <c r="A69" s="169" t="s">
        <v>79</v>
      </c>
      <c r="B69" s="170"/>
      <c r="C69" s="170"/>
      <c r="D69" s="170"/>
      <c r="E69" s="170"/>
      <c r="F69" s="170"/>
      <c r="G69" s="170"/>
      <c r="H69" s="170"/>
      <c r="I69" s="170"/>
      <c r="J69" s="171"/>
    </row>
    <row r="70" spans="1:10" s="43" customFormat="1" ht="3.75" customHeight="1" thickBot="1">
      <c r="A70" s="128"/>
      <c r="B70" s="129"/>
      <c r="C70" s="124"/>
      <c r="D70" s="41"/>
      <c r="E70" s="103"/>
      <c r="F70" s="103"/>
      <c r="G70" s="125"/>
      <c r="H70" s="126"/>
      <c r="I70" s="126"/>
      <c r="J70" s="127"/>
    </row>
    <row r="71" spans="1:10" s="43" customFormat="1" ht="14.25" customHeight="1" thickBot="1">
      <c r="A71" s="239" t="s">
        <v>61</v>
      </c>
      <c r="B71" s="240"/>
      <c r="C71" s="164"/>
      <c r="D71" s="41"/>
      <c r="E71" s="221">
        <f>'Parametri MIUR '!E24</f>
        <v>136.61</v>
      </c>
      <c r="F71" s="221"/>
      <c r="G71" s="125"/>
      <c r="H71" s="15">
        <f>C71*E71</f>
        <v>0</v>
      </c>
      <c r="I71" s="15">
        <f>H71-(H71/1.327)</f>
        <v>0</v>
      </c>
      <c r="J71" s="16">
        <f>H71-I71</f>
        <v>0</v>
      </c>
    </row>
    <row r="72" spans="1:10" s="43" customFormat="1" ht="15" customHeight="1" thickBot="1">
      <c r="A72" s="245" t="s">
        <v>62</v>
      </c>
      <c r="B72" s="246"/>
      <c r="C72" s="166">
        <v>1</v>
      </c>
      <c r="D72" s="41"/>
      <c r="E72" s="222"/>
      <c r="F72" s="223"/>
      <c r="G72" s="125"/>
      <c r="H72" s="15">
        <f>C72*E72</f>
        <v>0</v>
      </c>
      <c r="I72" s="15">
        <f>H72-(H72/1.327)</f>
        <v>0</v>
      </c>
      <c r="J72" s="16">
        <f>H72-I72</f>
        <v>0</v>
      </c>
    </row>
    <row r="73" spans="1:10" s="43" customFormat="1" ht="6" customHeight="1" thickBot="1">
      <c r="A73" s="241"/>
      <c r="B73" s="242"/>
      <c r="C73" s="124"/>
      <c r="D73" s="41"/>
      <c r="E73" s="103"/>
      <c r="F73" s="103"/>
      <c r="G73" s="125"/>
      <c r="H73" s="126"/>
      <c r="I73" s="126"/>
      <c r="J73" s="127"/>
    </row>
    <row r="74" spans="1:10" s="43" customFormat="1" ht="12.75" customHeight="1" thickBot="1">
      <c r="A74" s="195" t="s">
        <v>11</v>
      </c>
      <c r="B74" s="196"/>
      <c r="C74" s="197"/>
      <c r="D74" s="41"/>
      <c r="E74" s="198"/>
      <c r="F74" s="198"/>
      <c r="G74" s="42"/>
      <c r="H74" s="136">
        <f>H71+H72</f>
        <v>0</v>
      </c>
      <c r="I74" s="136">
        <f>I71+I72</f>
        <v>0</v>
      </c>
      <c r="J74" s="136">
        <f>J71+J72</f>
        <v>0</v>
      </c>
    </row>
    <row r="75" spans="1:10" ht="8.25" customHeight="1" thickBot="1">
      <c r="A75" s="118"/>
      <c r="B75" s="117"/>
      <c r="C75" s="117"/>
      <c r="D75" s="3"/>
      <c r="E75" s="116"/>
      <c r="F75" s="116"/>
      <c r="G75" s="3"/>
      <c r="H75" s="3"/>
      <c r="I75" s="3"/>
      <c r="J75" s="4"/>
    </row>
    <row r="76" spans="1:10" ht="16.5" thickBot="1">
      <c r="A76" s="228" t="s">
        <v>64</v>
      </c>
      <c r="B76" s="229"/>
      <c r="C76" s="165">
        <v>1</v>
      </c>
      <c r="D76" s="3"/>
      <c r="E76" s="222"/>
      <c r="F76" s="223"/>
      <c r="G76" s="3"/>
      <c r="H76" s="136">
        <f>C76*E76</f>
        <v>0</v>
      </c>
      <c r="I76" s="136">
        <f>H76-(H76/1.327)</f>
        <v>0</v>
      </c>
      <c r="J76" s="136">
        <f>H76-I76</f>
        <v>0</v>
      </c>
    </row>
    <row r="77" spans="1:10" ht="6.75" customHeight="1" thickBot="1">
      <c r="A77" s="2"/>
      <c r="B77" s="3"/>
      <c r="C77" s="3"/>
      <c r="D77" s="3"/>
      <c r="E77" s="3"/>
      <c r="F77" s="3"/>
      <c r="G77" s="3"/>
      <c r="H77" s="3"/>
      <c r="I77" s="3"/>
      <c r="J77" s="4"/>
    </row>
    <row r="78" spans="1:13" ht="16.5" thickBot="1">
      <c r="A78" s="192" t="s">
        <v>70</v>
      </c>
      <c r="B78" s="193"/>
      <c r="C78" s="193"/>
      <c r="D78" s="193"/>
      <c r="E78" s="193"/>
      <c r="F78" s="194"/>
      <c r="G78" s="31"/>
      <c r="H78" s="136">
        <f>H67+H74+H76</f>
        <v>0</v>
      </c>
      <c r="I78" s="136">
        <f>I67+I74+I76</f>
        <v>0</v>
      </c>
      <c r="J78" s="136">
        <f>J67+J74+J76</f>
        <v>0</v>
      </c>
      <c r="M78" s="92"/>
    </row>
    <row r="79" spans="1:10" ht="7.5" customHeight="1" thickBot="1">
      <c r="A79" s="27"/>
      <c r="B79" s="28"/>
      <c r="C79" s="28"/>
      <c r="D79" s="28"/>
      <c r="E79" s="28"/>
      <c r="F79" s="28"/>
      <c r="G79" s="28"/>
      <c r="H79" s="28"/>
      <c r="I79" s="28"/>
      <c r="J79" s="34"/>
    </row>
    <row r="80" spans="1:10" ht="16.5" thickBot="1">
      <c r="A80" s="236" t="s">
        <v>71</v>
      </c>
      <c r="B80" s="237"/>
      <c r="C80" s="237"/>
      <c r="D80" s="237"/>
      <c r="E80" s="237"/>
      <c r="F80" s="238"/>
      <c r="G80" s="31"/>
      <c r="H80" s="137">
        <f>H63+H78</f>
        <v>0</v>
      </c>
      <c r="I80" s="137">
        <f>I63+I78</f>
        <v>0</v>
      </c>
      <c r="J80" s="137">
        <f>J63+J78</f>
        <v>0</v>
      </c>
    </row>
    <row r="81" spans="1:11" ht="8.25" customHeight="1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46"/>
    </row>
    <row r="82" ht="12.75">
      <c r="A82" s="134" t="s">
        <v>65</v>
      </c>
    </row>
    <row r="83" ht="12.75">
      <c r="A83" s="134" t="s">
        <v>69</v>
      </c>
    </row>
  </sheetData>
  <sheetProtection password="834F" sheet="1"/>
  <mergeCells count="66">
    <mergeCell ref="A15:B15"/>
    <mergeCell ref="A74:C74"/>
    <mergeCell ref="E74:F74"/>
    <mergeCell ref="A63:F63"/>
    <mergeCell ref="A80:F80"/>
    <mergeCell ref="A71:B71"/>
    <mergeCell ref="A73:B73"/>
    <mergeCell ref="A67:B67"/>
    <mergeCell ref="A72:B72"/>
    <mergeCell ref="E67:F67"/>
    <mergeCell ref="E71:F71"/>
    <mergeCell ref="E72:F72"/>
    <mergeCell ref="E16:F16"/>
    <mergeCell ref="E17:F17"/>
    <mergeCell ref="A76:B76"/>
    <mergeCell ref="A19:B19"/>
    <mergeCell ref="E76:F76"/>
    <mergeCell ref="E19:F19"/>
    <mergeCell ref="A16:B16"/>
    <mergeCell ref="A17:B17"/>
    <mergeCell ref="E7:F7"/>
    <mergeCell ref="A24:J24"/>
    <mergeCell ref="B21:F21"/>
    <mergeCell ref="E6:F6"/>
    <mergeCell ref="G12:G13"/>
    <mergeCell ref="E13:F13"/>
    <mergeCell ref="A13:B13"/>
    <mergeCell ref="E12:F12"/>
    <mergeCell ref="A12:B12"/>
    <mergeCell ref="E9:F9"/>
    <mergeCell ref="E54:F54"/>
    <mergeCell ref="A54:B54"/>
    <mergeCell ref="E27:F27"/>
    <mergeCell ref="A34:C34"/>
    <mergeCell ref="E34:F34"/>
    <mergeCell ref="C1:J1"/>
    <mergeCell ref="C2:J2"/>
    <mergeCell ref="A1:B2"/>
    <mergeCell ref="E4:F4"/>
    <mergeCell ref="E5:F5"/>
    <mergeCell ref="E45:F45"/>
    <mergeCell ref="E46:F46"/>
    <mergeCell ref="E48:F48"/>
    <mergeCell ref="A50:C50"/>
    <mergeCell ref="E50:F50"/>
    <mergeCell ref="A52:J52"/>
    <mergeCell ref="A39:C40"/>
    <mergeCell ref="A78:F78"/>
    <mergeCell ref="E55:F55"/>
    <mergeCell ref="E57:F57"/>
    <mergeCell ref="E59:F59"/>
    <mergeCell ref="A42:J42"/>
    <mergeCell ref="A61:C61"/>
    <mergeCell ref="E61:F61"/>
    <mergeCell ref="G54:G55"/>
    <mergeCell ref="A55:C55"/>
    <mergeCell ref="A65:J65"/>
    <mergeCell ref="A69:J69"/>
    <mergeCell ref="A36:J36"/>
    <mergeCell ref="E38:F38"/>
    <mergeCell ref="E40:F40"/>
    <mergeCell ref="E29:F29"/>
    <mergeCell ref="E31:F31"/>
    <mergeCell ref="A32:C32"/>
    <mergeCell ref="G38:G39"/>
    <mergeCell ref="E39:F39"/>
  </mergeCells>
  <printOptions/>
  <pageMargins left="0.1968503937007874" right="0.1968503937007874" top="0.35433070866141736" bottom="0.2755905511811024" header="0.3937007874015748" footer="0.5118110236220472"/>
  <pageSetup horizontalDpi="600" verticalDpi="600" orientation="portrait" paperSize="9" scale="90" r:id="rId2"/>
  <headerFooter alignWithMargins="0">
    <oddFooter>&amp;RElaborazione CISL Scuola Nazionale - Ufficio Sindacale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37">
      <selection activeCell="I78" sqref="I78"/>
    </sheetView>
  </sheetViews>
  <sheetFormatPr defaultColWidth="9.140625" defaultRowHeight="12.75"/>
  <cols>
    <col min="1" max="1" width="10.421875" style="1" customWidth="1"/>
    <col min="2" max="2" width="14.7109375" style="1" customWidth="1"/>
    <col min="3" max="3" width="14.140625" style="1" customWidth="1"/>
    <col min="4" max="4" width="1.28515625" style="1" customWidth="1"/>
    <col min="5" max="5" width="7.140625" style="1" customWidth="1"/>
    <col min="6" max="6" width="5.421875" style="1" customWidth="1"/>
    <col min="7" max="7" width="1.421875" style="1" customWidth="1"/>
    <col min="8" max="8" width="14.28125" style="1" customWidth="1"/>
    <col min="9" max="9" width="13.7109375" style="1" customWidth="1"/>
    <col min="10" max="10" width="20.28125" style="1" customWidth="1"/>
    <col min="11" max="16384" width="9.140625" style="1" customWidth="1"/>
  </cols>
  <sheetData>
    <row r="1" spans="1:10" ht="18">
      <c r="A1" s="208"/>
      <c r="B1" s="209"/>
      <c r="C1" s="202" t="s">
        <v>50</v>
      </c>
      <c r="D1" s="203"/>
      <c r="E1" s="203"/>
      <c r="F1" s="203"/>
      <c r="G1" s="203"/>
      <c r="H1" s="203"/>
      <c r="I1" s="203"/>
      <c r="J1" s="204"/>
    </row>
    <row r="2" spans="1:10" ht="18.75" thickBot="1">
      <c r="A2" s="210"/>
      <c r="B2" s="211"/>
      <c r="C2" s="205" t="s">
        <v>52</v>
      </c>
      <c r="D2" s="206"/>
      <c r="E2" s="206"/>
      <c r="F2" s="206"/>
      <c r="G2" s="206"/>
      <c r="H2" s="206"/>
      <c r="I2" s="206"/>
      <c r="J2" s="207"/>
    </row>
    <row r="3" spans="1:10" ht="6.75" customHeight="1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12.75">
      <c r="A4" s="27"/>
      <c r="B4" s="28"/>
      <c r="C4" s="28"/>
      <c r="D4" s="3"/>
      <c r="E4" s="175" t="s">
        <v>19</v>
      </c>
      <c r="F4" s="185"/>
      <c r="G4" s="7"/>
      <c r="H4" s="8" t="s">
        <v>6</v>
      </c>
      <c r="I4" s="8" t="s">
        <v>0</v>
      </c>
      <c r="J4" s="9" t="s">
        <v>5</v>
      </c>
    </row>
    <row r="5" spans="1:10" ht="13.5" thickBot="1">
      <c r="A5" s="88" t="s">
        <v>47</v>
      </c>
      <c r="B5" s="28"/>
      <c r="C5" s="28"/>
      <c r="D5" s="3"/>
      <c r="E5" s="175" t="s">
        <v>4</v>
      </c>
      <c r="F5" s="185"/>
      <c r="G5" s="10"/>
      <c r="H5" s="11" t="s">
        <v>4</v>
      </c>
      <c r="I5" s="12">
        <v>0.327</v>
      </c>
      <c r="J5" s="13" t="s">
        <v>3</v>
      </c>
    </row>
    <row r="6" spans="1:10" ht="13.5" thickBot="1">
      <c r="A6" s="5" t="s">
        <v>1</v>
      </c>
      <c r="B6" s="6"/>
      <c r="C6" s="57">
        <f>'Fis_Mof 2018-19'!C6</f>
        <v>0</v>
      </c>
      <c r="D6" s="3"/>
      <c r="E6" s="179">
        <f>'Fis_Mof 2018-19'!E6:F6</f>
        <v>337.03</v>
      </c>
      <c r="F6" s="180"/>
      <c r="G6" s="3"/>
      <c r="H6" s="15">
        <f>C6*E6/12*4</f>
        <v>0</v>
      </c>
      <c r="I6" s="15">
        <f>H6-(H6/1.327)</f>
        <v>0</v>
      </c>
      <c r="J6" s="16">
        <f>H6-I6</f>
        <v>0</v>
      </c>
    </row>
    <row r="7" spans="1:12" ht="13.5" thickBot="1">
      <c r="A7" s="35" t="s">
        <v>22</v>
      </c>
      <c r="B7" s="54"/>
      <c r="C7" s="57">
        <f>'Fis_Mof 2018-19'!C7</f>
        <v>0</v>
      </c>
      <c r="D7" s="3"/>
      <c r="E7" s="177">
        <f>'Fis_Mof 2018-19'!E7:F7</f>
        <v>352.19</v>
      </c>
      <c r="F7" s="178"/>
      <c r="G7" s="14"/>
      <c r="H7" s="15">
        <f>C7*E7/12*4</f>
        <v>0</v>
      </c>
      <c r="I7" s="15">
        <f>H7-(H7/1.327)</f>
        <v>0</v>
      </c>
      <c r="J7" s="16">
        <f>H7-I7</f>
        <v>0</v>
      </c>
      <c r="L7" s="17"/>
    </row>
    <row r="8" spans="1:10" ht="6.75" customHeight="1" thickBo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13.5" thickBot="1">
      <c r="A9" s="35" t="s">
        <v>21</v>
      </c>
      <c r="B9" s="54"/>
      <c r="C9" s="57">
        <f>'Fis_Mof 2018-19'!C9</f>
        <v>0</v>
      </c>
      <c r="D9" s="3"/>
      <c r="E9" s="177">
        <f>'Fis_Mof 2018-19'!E9:F9</f>
        <v>1095.44</v>
      </c>
      <c r="F9" s="178"/>
      <c r="G9" s="55"/>
      <c r="H9" s="15">
        <f>C9*E9/12*4</f>
        <v>0</v>
      </c>
      <c r="I9" s="15">
        <f>H9-(H9/1.327)</f>
        <v>0</v>
      </c>
      <c r="J9" s="16">
        <f>H9-I9</f>
        <v>0</v>
      </c>
    </row>
    <row r="10" spans="1:10" ht="12.75">
      <c r="A10" s="56" t="s">
        <v>48</v>
      </c>
      <c r="B10" s="53"/>
      <c r="C10" s="53"/>
      <c r="D10" s="3"/>
      <c r="E10" s="89"/>
      <c r="F10" s="89"/>
      <c r="G10" s="55"/>
      <c r="H10" s="47"/>
      <c r="I10" s="47"/>
      <c r="J10" s="48"/>
    </row>
    <row r="11" spans="1:10" ht="7.5" customHeight="1" thickBot="1">
      <c r="A11" s="2"/>
      <c r="B11" s="3"/>
      <c r="C11" s="3"/>
      <c r="D11" s="3"/>
      <c r="E11" s="18"/>
      <c r="F11" s="18"/>
      <c r="G11" s="18"/>
      <c r="H11" s="19"/>
      <c r="I11" s="19"/>
      <c r="J11" s="20"/>
    </row>
    <row r="12" spans="1:10" ht="13.5" thickBot="1">
      <c r="A12" s="219" t="s">
        <v>2</v>
      </c>
      <c r="B12" s="220"/>
      <c r="C12" s="57">
        <f>'Fis_Mof 2018-19'!C12</f>
        <v>0</v>
      </c>
      <c r="D12" s="3"/>
      <c r="E12" s="177">
        <f>'Fis_Mof 2018-19'!E12:F12</f>
        <v>2602.88</v>
      </c>
      <c r="F12" s="178"/>
      <c r="G12" s="58"/>
      <c r="H12" s="15">
        <f>C12*E12/12*4</f>
        <v>0</v>
      </c>
      <c r="I12" s="15">
        <f>H12-(H12/1.327)</f>
        <v>0</v>
      </c>
      <c r="J12" s="16">
        <f>H12-I12</f>
        <v>0</v>
      </c>
    </row>
    <row r="13" spans="1:10" ht="12.75" customHeight="1">
      <c r="A13" s="189" t="s">
        <v>49</v>
      </c>
      <c r="B13" s="190"/>
      <c r="C13" s="21"/>
      <c r="D13" s="3"/>
      <c r="E13" s="37"/>
      <c r="F13" s="37"/>
      <c r="G13" s="3"/>
      <c r="H13" s="3"/>
      <c r="I13" s="3"/>
      <c r="J13" s="4"/>
    </row>
    <row r="14" spans="1:10" ht="8.25" customHeight="1">
      <c r="A14" s="22"/>
      <c r="B14" s="23"/>
      <c r="C14" s="23"/>
      <c r="D14" s="24"/>
      <c r="E14" s="24"/>
      <c r="F14" s="24"/>
      <c r="G14" s="24"/>
      <c r="H14" s="25"/>
      <c r="I14" s="25"/>
      <c r="J14" s="26"/>
    </row>
    <row r="15" spans="1:10" ht="16.5" thickBot="1">
      <c r="A15" s="234" t="s">
        <v>59</v>
      </c>
      <c r="B15" s="235"/>
      <c r="C15" s="23"/>
      <c r="D15" s="24"/>
      <c r="E15" s="24"/>
      <c r="F15" s="24"/>
      <c r="G15" s="24"/>
      <c r="H15" s="25"/>
      <c r="I15" s="25"/>
      <c r="J15" s="26"/>
    </row>
    <row r="16" spans="1:10" ht="13.5" thickBot="1">
      <c r="A16" s="232" t="s">
        <v>60</v>
      </c>
      <c r="B16" s="233"/>
      <c r="C16" s="57">
        <f>'Fis_Mof 2018-19'!C16</f>
        <v>0</v>
      </c>
      <c r="D16" s="3"/>
      <c r="E16" s="224">
        <f>'Fis_Mof 2018-19'!E16:F16</f>
        <v>312.5</v>
      </c>
      <c r="F16" s="225"/>
      <c r="G16" s="3"/>
      <c r="H16" s="15">
        <f>C16*E16/12*4</f>
        <v>0</v>
      </c>
      <c r="I16" s="15">
        <f>H16-(H16/1.327)</f>
        <v>0</v>
      </c>
      <c r="J16" s="16">
        <f>H16-I16</f>
        <v>0</v>
      </c>
    </row>
    <row r="17" spans="1:10" ht="13.5" thickBot="1">
      <c r="A17" s="232" t="s">
        <v>63</v>
      </c>
      <c r="B17" s="233"/>
      <c r="C17" s="57">
        <f>'Fis_Mof 2018-19'!C17</f>
        <v>0</v>
      </c>
      <c r="D17" s="3"/>
      <c r="E17" s="226">
        <f>'Fis_Mof 2018-19'!E17:F17</f>
        <v>195</v>
      </c>
      <c r="F17" s="227"/>
      <c r="G17" s="3"/>
      <c r="H17" s="15">
        <f>C17*E17/12*4</f>
        <v>0</v>
      </c>
      <c r="I17" s="15">
        <f>H17-(H17/1.327)</f>
        <v>0</v>
      </c>
      <c r="J17" s="16">
        <f>H17-I17</f>
        <v>0</v>
      </c>
    </row>
    <row r="18" spans="1:10" ht="4.5" customHeight="1" thickBot="1">
      <c r="A18" s="118"/>
      <c r="B18" s="117"/>
      <c r="C18" s="117"/>
      <c r="D18" s="3"/>
      <c r="E18" s="116"/>
      <c r="F18" s="116"/>
      <c r="G18" s="3"/>
      <c r="H18" s="3"/>
      <c r="I18" s="3"/>
      <c r="J18" s="4"/>
    </row>
    <row r="19" spans="1:10" ht="22.5" customHeight="1" thickBot="1">
      <c r="A19" s="230" t="s">
        <v>66</v>
      </c>
      <c r="B19" s="231"/>
      <c r="C19" s="57">
        <f>'Fis_Mof 2018-19'!C19</f>
        <v>0</v>
      </c>
      <c r="D19" s="3"/>
      <c r="E19" s="224">
        <f>'Fis_Mof 2018-19'!E19:F19</f>
        <v>388.25</v>
      </c>
      <c r="F19" s="225"/>
      <c r="G19" s="3"/>
      <c r="H19" s="15">
        <f>C19*E19/12*4</f>
        <v>0</v>
      </c>
      <c r="I19" s="15">
        <f>H19-(H19/1.327)</f>
        <v>0</v>
      </c>
      <c r="J19" s="16">
        <f>H19-I19</f>
        <v>0</v>
      </c>
    </row>
    <row r="20" spans="1:10" ht="4.5" customHeight="1">
      <c r="A20" s="2"/>
      <c r="B20" s="3"/>
      <c r="C20" s="3"/>
      <c r="D20" s="3"/>
      <c r="E20" s="3"/>
      <c r="F20" s="3"/>
      <c r="G20" s="3"/>
      <c r="H20" s="3"/>
      <c r="I20" s="3"/>
      <c r="J20" s="4"/>
    </row>
    <row r="21" spans="1:10" s="43" customFormat="1" ht="5.25" customHeight="1" thickBot="1">
      <c r="A21" s="123"/>
      <c r="B21" s="124"/>
      <c r="C21" s="124"/>
      <c r="D21" s="41"/>
      <c r="E21" s="103"/>
      <c r="F21" s="103"/>
      <c r="G21" s="125"/>
      <c r="H21" s="126"/>
      <c r="I21" s="126"/>
      <c r="J21" s="127"/>
    </row>
    <row r="22" spans="1:10" ht="18" customHeight="1" thickBot="1">
      <c r="A22" s="27"/>
      <c r="B22" s="247" t="s">
        <v>20</v>
      </c>
      <c r="C22" s="248"/>
      <c r="D22" s="248"/>
      <c r="E22" s="248"/>
      <c r="F22" s="249"/>
      <c r="G22" s="28"/>
      <c r="H22" s="29">
        <f>H6+H7+H9+H12+H16+H17+H19</f>
        <v>0</v>
      </c>
      <c r="I22" s="29">
        <f>I6+I7+I9+I12+I16+I17+I19</f>
        <v>0</v>
      </c>
      <c r="J22" s="29">
        <f>J6+J7+J9+J12+J16+J17+J19</f>
        <v>0</v>
      </c>
    </row>
    <row r="23" spans="1:10" ht="6.75" customHeight="1" thickBot="1">
      <c r="A23" s="30"/>
      <c r="B23" s="31"/>
      <c r="C23" s="31"/>
      <c r="D23" s="31"/>
      <c r="E23" s="31"/>
      <c r="F23" s="31"/>
      <c r="G23" s="31"/>
      <c r="H23" s="32"/>
      <c r="I23" s="32"/>
      <c r="J23" s="33"/>
    </row>
    <row r="24" spans="1:10" ht="4.5" customHeight="1" thickBot="1">
      <c r="A24" s="27"/>
      <c r="B24" s="28"/>
      <c r="C24" s="28"/>
      <c r="D24" s="28"/>
      <c r="E24" s="28"/>
      <c r="F24" s="28"/>
      <c r="G24" s="28"/>
      <c r="H24" s="28"/>
      <c r="I24" s="28"/>
      <c r="J24" s="34"/>
    </row>
    <row r="25" spans="1:10" ht="15">
      <c r="A25" s="172" t="s">
        <v>7</v>
      </c>
      <c r="B25" s="173"/>
      <c r="C25" s="173"/>
      <c r="D25" s="173"/>
      <c r="E25" s="173"/>
      <c r="F25" s="173"/>
      <c r="G25" s="173"/>
      <c r="H25" s="173"/>
      <c r="I25" s="173"/>
      <c r="J25" s="174"/>
    </row>
    <row r="26" spans="1:10" ht="6.75" customHeight="1">
      <c r="A26" s="2"/>
      <c r="B26" s="3"/>
      <c r="C26" s="3"/>
      <c r="D26" s="3"/>
      <c r="E26" s="3"/>
      <c r="F26" s="3"/>
      <c r="G26" s="3"/>
      <c r="H26" s="3"/>
      <c r="I26" s="3"/>
      <c r="J26" s="4"/>
    </row>
    <row r="27" spans="1:10" ht="4.5" customHeight="1" thickBot="1">
      <c r="A27" s="2"/>
      <c r="B27" s="3"/>
      <c r="C27" s="3"/>
      <c r="D27" s="3"/>
      <c r="E27" s="3"/>
      <c r="F27" s="3"/>
      <c r="G27" s="3"/>
      <c r="H27" s="3"/>
      <c r="I27" s="3"/>
      <c r="J27" s="4"/>
    </row>
    <row r="28" spans="1:10" ht="13.5" thickBot="1">
      <c r="A28" s="35" t="s">
        <v>8</v>
      </c>
      <c r="B28" s="36"/>
      <c r="C28" s="57">
        <f>'Fis_Mof 2018-19'!C27</f>
        <v>0</v>
      </c>
      <c r="D28" s="3"/>
      <c r="E28" s="179">
        <f>'Fis_Mof 2018-19'!E27:F27</f>
        <v>1714.34</v>
      </c>
      <c r="F28" s="180"/>
      <c r="G28" s="37"/>
      <c r="H28" s="15">
        <f>C28*E28/12*4</f>
        <v>0</v>
      </c>
      <c r="I28" s="15">
        <f>H28-(H28/1.327)</f>
        <v>0</v>
      </c>
      <c r="J28" s="16">
        <f>H28-I28</f>
        <v>0</v>
      </c>
    </row>
    <row r="29" spans="1:10" ht="4.5" customHeight="1" thickBot="1">
      <c r="A29" s="2"/>
      <c r="B29" s="3"/>
      <c r="C29" s="3"/>
      <c r="D29" s="3"/>
      <c r="E29" s="3"/>
      <c r="F29" s="3"/>
      <c r="G29" s="3"/>
      <c r="H29" s="3"/>
      <c r="I29" s="3"/>
      <c r="J29" s="4"/>
    </row>
    <row r="30" spans="1:10" ht="13.5" thickBot="1">
      <c r="A30" s="5" t="s">
        <v>9</v>
      </c>
      <c r="B30" s="6"/>
      <c r="C30" s="57">
        <f>'Fis_Mof 2018-19'!C29</f>
        <v>0</v>
      </c>
      <c r="D30" s="3"/>
      <c r="E30" s="179">
        <f>'Fis_Mof 2018-19'!E29:F29</f>
        <v>767.24</v>
      </c>
      <c r="F30" s="180"/>
      <c r="G30" s="37"/>
      <c r="H30" s="15">
        <f>C30*E30/12*4</f>
        <v>0</v>
      </c>
      <c r="I30" s="15">
        <f>H30-(H30/1.327)</f>
        <v>0</v>
      </c>
      <c r="J30" s="16">
        <f>H30-I30</f>
        <v>0</v>
      </c>
    </row>
    <row r="31" spans="1:10" ht="4.5" customHeight="1" thickBot="1">
      <c r="A31" s="2"/>
      <c r="B31" s="3"/>
      <c r="C31" s="3"/>
      <c r="D31" s="3"/>
      <c r="E31" s="3"/>
      <c r="F31" s="3"/>
      <c r="G31" s="3"/>
      <c r="H31" s="3"/>
      <c r="I31" s="3"/>
      <c r="J31" s="4"/>
    </row>
    <row r="32" spans="1:10" ht="13.5" thickBot="1">
      <c r="A32" s="5" t="s">
        <v>10</v>
      </c>
      <c r="B32" s="6"/>
      <c r="C32" s="57">
        <f>'Fis_Mof 2018-19'!C31</f>
        <v>0</v>
      </c>
      <c r="D32" s="3"/>
      <c r="E32" s="179">
        <f>'Fis_Mof 2018-19'!E31:F31</f>
        <v>44.91</v>
      </c>
      <c r="F32" s="180"/>
      <c r="G32" s="14"/>
      <c r="H32" s="15">
        <f>C32*E32/12*4</f>
        <v>0</v>
      </c>
      <c r="I32" s="15">
        <f>H32-(H32/1.327)</f>
        <v>0</v>
      </c>
      <c r="J32" s="16">
        <f>H32-I32</f>
        <v>0</v>
      </c>
    </row>
    <row r="33" spans="1:10" ht="13.5" thickBot="1">
      <c r="A33" s="181" t="s">
        <v>47</v>
      </c>
      <c r="B33" s="182"/>
      <c r="C33" s="183"/>
      <c r="D33" s="3"/>
      <c r="E33" s="38"/>
      <c r="F33" s="39"/>
      <c r="G33" s="39"/>
      <c r="H33" s="19"/>
      <c r="I33" s="19"/>
      <c r="J33" s="40"/>
    </row>
    <row r="34" spans="1:10" s="43" customFormat="1" ht="12.75" customHeight="1" thickBot="1">
      <c r="A34" s="195" t="s">
        <v>11</v>
      </c>
      <c r="B34" s="196"/>
      <c r="C34" s="197"/>
      <c r="D34" s="41"/>
      <c r="E34" s="198"/>
      <c r="F34" s="198"/>
      <c r="G34" s="42"/>
      <c r="H34" s="29">
        <f>H28+H30+H32</f>
        <v>0</v>
      </c>
      <c r="I34" s="29">
        <f>I28+I30+I32</f>
        <v>0</v>
      </c>
      <c r="J34" s="29">
        <f>J28+J30+J32</f>
        <v>0</v>
      </c>
    </row>
    <row r="35" spans="1:10" ht="8.25" customHeight="1" thickBot="1">
      <c r="A35" s="101"/>
      <c r="B35" s="102"/>
      <c r="C35" s="102"/>
      <c r="D35" s="3"/>
      <c r="E35" s="38"/>
      <c r="F35" s="39"/>
      <c r="G35" s="39"/>
      <c r="H35" s="19"/>
      <c r="I35" s="19"/>
      <c r="J35" s="40"/>
    </row>
    <row r="36" spans="1:10" ht="15">
      <c r="A36" s="172" t="s">
        <v>12</v>
      </c>
      <c r="B36" s="173"/>
      <c r="C36" s="173"/>
      <c r="D36" s="173"/>
      <c r="E36" s="173"/>
      <c r="F36" s="173"/>
      <c r="G36" s="173"/>
      <c r="H36" s="173"/>
      <c r="I36" s="173"/>
      <c r="J36" s="174"/>
    </row>
    <row r="37" spans="1:10" ht="6.75" customHeight="1" thickBot="1">
      <c r="A37" s="2"/>
      <c r="B37" s="3"/>
      <c r="C37" s="3"/>
      <c r="D37" s="3"/>
      <c r="E37" s="3"/>
      <c r="F37" s="3"/>
      <c r="G37" s="3"/>
      <c r="H37" s="3"/>
      <c r="I37" s="3"/>
      <c r="J37" s="4"/>
    </row>
    <row r="38" spans="1:10" ht="13.5" thickBot="1">
      <c r="A38" s="5" t="s">
        <v>13</v>
      </c>
      <c r="B38" s="6"/>
      <c r="C38" s="57">
        <f>'Fis_Mof 2018-19'!C38</f>
        <v>0</v>
      </c>
      <c r="D38" s="3"/>
      <c r="E38" s="175" t="s">
        <v>19</v>
      </c>
      <c r="F38" s="176"/>
      <c r="G38" s="184"/>
      <c r="H38" s="8" t="s">
        <v>6</v>
      </c>
      <c r="I38" s="8" t="s">
        <v>0</v>
      </c>
      <c r="J38" s="9" t="s">
        <v>5</v>
      </c>
    </row>
    <row r="39" spans="1:10" ht="12.75" customHeight="1" thickBot="1">
      <c r="A39" s="186" t="s">
        <v>67</v>
      </c>
      <c r="B39" s="187"/>
      <c r="C39" s="188"/>
      <c r="D39" s="3"/>
      <c r="E39" s="175" t="s">
        <v>4</v>
      </c>
      <c r="F39" s="185"/>
      <c r="G39" s="184"/>
      <c r="H39" s="11" t="s">
        <v>4</v>
      </c>
      <c r="I39" s="12">
        <v>0.327</v>
      </c>
      <c r="J39" s="13" t="s">
        <v>3</v>
      </c>
    </row>
    <row r="40" spans="1:10" ht="12.75" customHeight="1" thickBot="1">
      <c r="A40" s="189"/>
      <c r="B40" s="190"/>
      <c r="C40" s="191"/>
      <c r="D40" s="3"/>
      <c r="E40" s="177">
        <f>'Fis_Mof 2018-19'!E40:F40</f>
        <v>161.1</v>
      </c>
      <c r="F40" s="178"/>
      <c r="G40" s="44"/>
      <c r="H40" s="29">
        <f>C38*E40/12*4</f>
        <v>0</v>
      </c>
      <c r="I40" s="29">
        <f>H40-(H40/1.327)</f>
        <v>0</v>
      </c>
      <c r="J40" s="29">
        <f>H40-I40</f>
        <v>0</v>
      </c>
    </row>
    <row r="41" spans="1:10" ht="7.5" customHeight="1" thickBot="1">
      <c r="A41" s="2"/>
      <c r="B41" s="3"/>
      <c r="C41" s="3"/>
      <c r="D41" s="3"/>
      <c r="E41" s="18"/>
      <c r="F41" s="18"/>
      <c r="G41" s="18"/>
      <c r="H41" s="19"/>
      <c r="I41" s="19"/>
      <c r="J41" s="20"/>
    </row>
    <row r="42" spans="1:10" ht="15">
      <c r="A42" s="172" t="s">
        <v>14</v>
      </c>
      <c r="B42" s="173"/>
      <c r="C42" s="173"/>
      <c r="D42" s="173"/>
      <c r="E42" s="173"/>
      <c r="F42" s="173"/>
      <c r="G42" s="173"/>
      <c r="H42" s="173"/>
      <c r="I42" s="173"/>
      <c r="J42" s="174"/>
    </row>
    <row r="43" spans="1:10" ht="6.75" customHeight="1">
      <c r="A43" s="2"/>
      <c r="B43" s="3"/>
      <c r="C43" s="3"/>
      <c r="D43" s="3"/>
      <c r="E43" s="3"/>
      <c r="F43" s="3"/>
      <c r="G43" s="3"/>
      <c r="H43" s="3"/>
      <c r="I43" s="3"/>
      <c r="J43" s="4"/>
    </row>
    <row r="44" spans="1:10" ht="4.5" customHeight="1" thickBot="1">
      <c r="A44" s="2"/>
      <c r="B44" s="3"/>
      <c r="C44" s="3"/>
      <c r="D44" s="3"/>
      <c r="E44" s="3"/>
      <c r="F44" s="3"/>
      <c r="G44" s="3"/>
      <c r="H44" s="3"/>
      <c r="I44" s="3"/>
      <c r="J44" s="4"/>
    </row>
    <row r="45" spans="1:10" ht="12.75" customHeight="1" thickBot="1">
      <c r="A45" s="5" t="s">
        <v>15</v>
      </c>
      <c r="B45" s="6"/>
      <c r="C45" s="57">
        <f>'Fis_Mof 2018-19'!C45</f>
        <v>0</v>
      </c>
      <c r="D45" s="3"/>
      <c r="E45" s="179">
        <f>'Fis_Mof 2018-19'!E45:F45</f>
        <v>91.52</v>
      </c>
      <c r="F45" s="180"/>
      <c r="G45" s="14"/>
      <c r="H45" s="15">
        <f>C45*E45/12*4</f>
        <v>0</v>
      </c>
      <c r="I45" s="15">
        <f>H45-(H45/1.327)</f>
        <v>0</v>
      </c>
      <c r="J45" s="16">
        <f>H45-I45</f>
        <v>0</v>
      </c>
    </row>
    <row r="46" spans="1:10" ht="12.75">
      <c r="A46" s="181" t="s">
        <v>47</v>
      </c>
      <c r="B46" s="182"/>
      <c r="C46" s="183"/>
      <c r="D46" s="3"/>
      <c r="E46" s="199"/>
      <c r="F46" s="199"/>
      <c r="G46" s="37"/>
      <c r="H46" s="47"/>
      <c r="I46" s="47"/>
      <c r="J46" s="48"/>
    </row>
    <row r="47" spans="1:10" ht="4.5" customHeight="1" thickBot="1">
      <c r="A47" s="2"/>
      <c r="B47" s="3"/>
      <c r="C47" s="3"/>
      <c r="D47" s="3"/>
      <c r="E47" s="3"/>
      <c r="F47" s="3"/>
      <c r="G47" s="3"/>
      <c r="H47" s="3"/>
      <c r="I47" s="3"/>
      <c r="J47" s="4"/>
    </row>
    <row r="48" spans="1:10" ht="12.75" customHeight="1" thickBot="1">
      <c r="A48" s="35" t="s">
        <v>23</v>
      </c>
      <c r="B48" s="49"/>
      <c r="C48" s="57">
        <f>'Fis_Mof 2018-19'!C48</f>
        <v>0</v>
      </c>
      <c r="D48" s="3"/>
      <c r="E48" s="179">
        <f>'Fis_Mof 2018-19'!E48:F48</f>
        <v>2777.77</v>
      </c>
      <c r="F48" s="180"/>
      <c r="G48" s="14"/>
      <c r="H48" s="15">
        <f>C48*E48/12*4</f>
        <v>0</v>
      </c>
      <c r="I48" s="15">
        <f>H48-(H48/1.327)</f>
        <v>0</v>
      </c>
      <c r="J48" s="16">
        <f>H48-I48</f>
        <v>0</v>
      </c>
    </row>
    <row r="49" spans="1:10" ht="4.5" customHeight="1" thickBot="1">
      <c r="A49" s="2"/>
      <c r="B49" s="3"/>
      <c r="C49" s="3"/>
      <c r="D49" s="3"/>
      <c r="E49" s="3"/>
      <c r="F49" s="3"/>
      <c r="G49" s="3"/>
      <c r="H49" s="3"/>
      <c r="I49" s="3"/>
      <c r="J49" s="4"/>
    </row>
    <row r="50" spans="1:10" s="43" customFormat="1" ht="12.75" customHeight="1" thickBot="1">
      <c r="A50" s="195" t="s">
        <v>11</v>
      </c>
      <c r="B50" s="196"/>
      <c r="C50" s="197"/>
      <c r="D50" s="41"/>
      <c r="E50" s="198"/>
      <c r="F50" s="198"/>
      <c r="G50" s="42"/>
      <c r="H50" s="29">
        <f>H45+H48</f>
        <v>0</v>
      </c>
      <c r="I50" s="29">
        <f>I45+I48</f>
        <v>0</v>
      </c>
      <c r="J50" s="29">
        <f>J45+J48</f>
        <v>0</v>
      </c>
    </row>
    <row r="51" spans="1:10" ht="6.75" customHeight="1" thickBot="1">
      <c r="A51" s="2"/>
      <c r="B51" s="3"/>
      <c r="C51" s="3"/>
      <c r="D51" s="3"/>
      <c r="E51" s="3"/>
      <c r="F51" s="3"/>
      <c r="G51" s="3"/>
      <c r="H51" s="3"/>
      <c r="I51" s="3"/>
      <c r="J51" s="4"/>
    </row>
    <row r="52" spans="1:10" ht="15">
      <c r="A52" s="172" t="s">
        <v>16</v>
      </c>
      <c r="B52" s="173"/>
      <c r="C52" s="173"/>
      <c r="D52" s="173"/>
      <c r="E52" s="173"/>
      <c r="F52" s="173"/>
      <c r="G52" s="173"/>
      <c r="H52" s="173"/>
      <c r="I52" s="173"/>
      <c r="J52" s="174"/>
    </row>
    <row r="53" spans="1:10" ht="6.75" customHeight="1">
      <c r="A53" s="2"/>
      <c r="B53" s="3"/>
      <c r="C53" s="3"/>
      <c r="D53" s="3"/>
      <c r="E53" s="3"/>
      <c r="F53" s="3"/>
      <c r="G53" s="3"/>
      <c r="H53" s="3"/>
      <c r="I53" s="3"/>
      <c r="J53" s="4"/>
    </row>
    <row r="54" spans="1:10" ht="12.75">
      <c r="A54" s="200" t="s">
        <v>10</v>
      </c>
      <c r="B54" s="201"/>
      <c r="C54" s="50"/>
      <c r="D54" s="3"/>
      <c r="E54" s="175" t="s">
        <v>19</v>
      </c>
      <c r="F54" s="176"/>
      <c r="G54" s="184"/>
      <c r="H54" s="8" t="s">
        <v>6</v>
      </c>
      <c r="I54" s="8" t="s">
        <v>0</v>
      </c>
      <c r="J54" s="9" t="s">
        <v>5</v>
      </c>
    </row>
    <row r="55" spans="1:10" ht="12.75" customHeight="1">
      <c r="A55" s="181" t="s">
        <v>47</v>
      </c>
      <c r="B55" s="182"/>
      <c r="C55" s="183"/>
      <c r="D55" s="3"/>
      <c r="E55" s="175" t="s">
        <v>4</v>
      </c>
      <c r="F55" s="185"/>
      <c r="G55" s="184"/>
      <c r="H55" s="11" t="s">
        <v>4</v>
      </c>
      <c r="I55" s="12">
        <v>0.327</v>
      </c>
      <c r="J55" s="13" t="s">
        <v>3</v>
      </c>
    </row>
    <row r="56" spans="1:10" ht="4.5" customHeight="1" thickBot="1">
      <c r="A56" s="2"/>
      <c r="B56" s="3"/>
      <c r="C56" s="3"/>
      <c r="D56" s="3"/>
      <c r="E56" s="3"/>
      <c r="F56" s="3"/>
      <c r="G56" s="3"/>
      <c r="H56" s="3"/>
      <c r="I56" s="3"/>
      <c r="J56" s="4"/>
    </row>
    <row r="57" spans="1:10" ht="13.5" thickBot="1">
      <c r="A57" s="51" t="s">
        <v>17</v>
      </c>
      <c r="B57" s="36"/>
      <c r="C57" s="57">
        <f>'Fis_Mof 2018-19'!C57</f>
        <v>0</v>
      </c>
      <c r="D57" s="3"/>
      <c r="E57" s="179">
        <f>'Fis_Mof 2018-19'!E57:F57</f>
        <v>26.95</v>
      </c>
      <c r="F57" s="180"/>
      <c r="G57" s="14"/>
      <c r="H57" s="15">
        <f>C57*E57/12*4</f>
        <v>0</v>
      </c>
      <c r="I57" s="15">
        <f>H57-(H57/1.327)</f>
        <v>0</v>
      </c>
      <c r="J57" s="16">
        <f>H57-I57</f>
        <v>0</v>
      </c>
    </row>
    <row r="58" spans="1:10" ht="4.5" customHeight="1" thickBot="1">
      <c r="A58" s="2"/>
      <c r="B58" s="3"/>
      <c r="C58" s="3"/>
      <c r="D58" s="3"/>
      <c r="E58" s="3"/>
      <c r="F58" s="3"/>
      <c r="G58" s="3"/>
      <c r="H58" s="3"/>
      <c r="I58" s="3"/>
      <c r="J58" s="4"/>
    </row>
    <row r="59" spans="1:10" ht="13.5" thickBot="1">
      <c r="A59" s="51" t="s">
        <v>18</v>
      </c>
      <c r="B59" s="36"/>
      <c r="C59" s="57">
        <f>'Fis_Mof 2018-19'!C59</f>
        <v>0</v>
      </c>
      <c r="D59" s="3"/>
      <c r="E59" s="179">
        <f>'Fis_Mof 2018-19'!E59:F59</f>
        <v>48.9</v>
      </c>
      <c r="F59" s="180"/>
      <c r="G59" s="14"/>
      <c r="H59" s="15">
        <f>C59*E59/12*4</f>
        <v>0</v>
      </c>
      <c r="I59" s="15">
        <f>H59-(H59/1.327)</f>
        <v>0</v>
      </c>
      <c r="J59" s="16">
        <f>H59-I59</f>
        <v>0</v>
      </c>
    </row>
    <row r="60" spans="1:10" ht="4.5" customHeight="1" thickBot="1">
      <c r="A60" s="2"/>
      <c r="B60" s="3"/>
      <c r="C60" s="3"/>
      <c r="D60" s="3"/>
      <c r="E60" s="3"/>
      <c r="F60" s="3"/>
      <c r="G60" s="3"/>
      <c r="H60" s="3"/>
      <c r="I60" s="3"/>
      <c r="J60" s="4"/>
    </row>
    <row r="61" spans="1:10" s="43" customFormat="1" ht="12.75" customHeight="1" thickBot="1">
      <c r="A61" s="195" t="s">
        <v>11</v>
      </c>
      <c r="B61" s="196"/>
      <c r="C61" s="197"/>
      <c r="D61" s="41"/>
      <c r="E61" s="198"/>
      <c r="F61" s="198"/>
      <c r="G61" s="42"/>
      <c r="H61" s="29">
        <f>H57+H59</f>
        <v>0</v>
      </c>
      <c r="I61" s="29">
        <f>H61-(H61/1.327)</f>
        <v>0</v>
      </c>
      <c r="J61" s="29">
        <f>H61-I61</f>
        <v>0</v>
      </c>
    </row>
    <row r="62" spans="1:10" s="43" customFormat="1" ht="12.75" customHeight="1" thickBot="1">
      <c r="A62" s="130"/>
      <c r="B62" s="131"/>
      <c r="C62" s="131"/>
      <c r="D62" s="41"/>
      <c r="E62" s="103"/>
      <c r="F62" s="103"/>
      <c r="G62" s="125"/>
      <c r="H62" s="25"/>
      <c r="I62" s="25"/>
      <c r="J62" s="26"/>
    </row>
    <row r="63" spans="1:10" s="43" customFormat="1" ht="12.75" customHeight="1" thickBot="1">
      <c r="A63" s="252" t="s">
        <v>72</v>
      </c>
      <c r="B63" s="253"/>
      <c r="C63" s="253"/>
      <c r="D63" s="253"/>
      <c r="E63" s="253"/>
      <c r="F63" s="254"/>
      <c r="G63" s="31"/>
      <c r="H63" s="52">
        <f>H22+H34+H40+H50+H61</f>
        <v>0</v>
      </c>
      <c r="I63" s="52">
        <f>I22+I34+I40+I50+I61</f>
        <v>0</v>
      </c>
      <c r="J63" s="52">
        <f>J22+J34+J40+J50+J61</f>
        <v>0</v>
      </c>
    </row>
    <row r="64" spans="1:10" s="43" customFormat="1" ht="12.75" customHeight="1" thickBot="1">
      <c r="A64" s="130"/>
      <c r="B64" s="131"/>
      <c r="C64" s="131"/>
      <c r="D64" s="41"/>
      <c r="E64" s="103"/>
      <c r="F64" s="103"/>
      <c r="G64" s="125"/>
      <c r="H64" s="132"/>
      <c r="I64" s="132"/>
      <c r="J64" s="133"/>
    </row>
    <row r="65" spans="1:10" s="43" customFormat="1" ht="15">
      <c r="A65" s="169" t="s">
        <v>37</v>
      </c>
      <c r="B65" s="170"/>
      <c r="C65" s="170"/>
      <c r="D65" s="170"/>
      <c r="E65" s="170"/>
      <c r="F65" s="170"/>
      <c r="G65" s="170"/>
      <c r="H65" s="170"/>
      <c r="I65" s="170"/>
      <c r="J65" s="171"/>
    </row>
    <row r="66" spans="1:10" s="43" customFormat="1" ht="6" customHeight="1" thickBot="1">
      <c r="A66" s="123"/>
      <c r="B66" s="124"/>
      <c r="C66" s="124"/>
      <c r="D66" s="41"/>
      <c r="E66" s="103"/>
      <c r="F66" s="103"/>
      <c r="G66" s="125"/>
      <c r="H66" s="126"/>
      <c r="I66" s="126"/>
      <c r="J66" s="127"/>
    </row>
    <row r="67" spans="1:10" s="43" customFormat="1" ht="12.75" customHeight="1" thickBot="1">
      <c r="A67" s="255"/>
      <c r="B67" s="245"/>
      <c r="C67" s="165">
        <f>'Fis_Mof 2018-19'!C67</f>
        <v>1</v>
      </c>
      <c r="D67" s="41"/>
      <c r="E67" s="256">
        <f>'Fis_Mof 2018-19'!E67:F67</f>
        <v>0</v>
      </c>
      <c r="F67" s="257"/>
      <c r="G67" s="125"/>
      <c r="H67" s="136">
        <f>C67*E67/12*4</f>
        <v>0</v>
      </c>
      <c r="I67" s="136">
        <f>H67-(H67/1.327)</f>
        <v>0</v>
      </c>
      <c r="J67" s="136">
        <f>H67-I67</f>
        <v>0</v>
      </c>
    </row>
    <row r="68" spans="1:10" s="43" customFormat="1" ht="8.25" customHeight="1" thickBot="1">
      <c r="A68" s="128"/>
      <c r="B68" s="129"/>
      <c r="C68" s="124"/>
      <c r="D68" s="41"/>
      <c r="E68" s="103"/>
      <c r="F68" s="103"/>
      <c r="G68" s="125"/>
      <c r="H68" s="126"/>
      <c r="I68" s="126"/>
      <c r="J68" s="127"/>
    </row>
    <row r="69" spans="1:10" s="43" customFormat="1" ht="15">
      <c r="A69" s="169" t="s">
        <v>79</v>
      </c>
      <c r="B69" s="170"/>
      <c r="C69" s="170"/>
      <c r="D69" s="170"/>
      <c r="E69" s="170"/>
      <c r="F69" s="170"/>
      <c r="G69" s="170"/>
      <c r="H69" s="170"/>
      <c r="I69" s="170"/>
      <c r="J69" s="171"/>
    </row>
    <row r="70" spans="1:10" s="43" customFormat="1" ht="3.75" customHeight="1" thickBot="1">
      <c r="A70" s="128"/>
      <c r="B70" s="129"/>
      <c r="C70" s="124"/>
      <c r="D70" s="41"/>
      <c r="E70" s="103"/>
      <c r="F70" s="103"/>
      <c r="G70" s="125"/>
      <c r="H70" s="126"/>
      <c r="I70" s="126"/>
      <c r="J70" s="127"/>
    </row>
    <row r="71" spans="1:10" s="43" customFormat="1" ht="14.25" customHeight="1" thickBot="1">
      <c r="A71" s="239" t="s">
        <v>61</v>
      </c>
      <c r="B71" s="240"/>
      <c r="C71" s="138">
        <f>'Fis_Mof 2018-19'!C71</f>
        <v>0</v>
      </c>
      <c r="D71" s="41"/>
      <c r="E71" s="260">
        <f>'Fis_Mof 2018-19'!E71:F71</f>
        <v>136.61</v>
      </c>
      <c r="F71" s="260"/>
      <c r="G71" s="125"/>
      <c r="H71" s="15">
        <f>C71*E71/12*4</f>
        <v>0</v>
      </c>
      <c r="I71" s="15">
        <f>H71-(H71/1.327)</f>
        <v>0</v>
      </c>
      <c r="J71" s="16">
        <f>H71-I71</f>
        <v>0</v>
      </c>
    </row>
    <row r="72" spans="1:10" s="43" customFormat="1" ht="15" customHeight="1" thickBot="1">
      <c r="A72" s="255" t="s">
        <v>62</v>
      </c>
      <c r="B72" s="245"/>
      <c r="C72" s="166">
        <f>'Fis_Mof 2018-19'!C72</f>
        <v>1</v>
      </c>
      <c r="D72" s="41"/>
      <c r="E72" s="256">
        <f>'Fis_Mof 2018-19'!E72:F72</f>
        <v>0</v>
      </c>
      <c r="F72" s="257"/>
      <c r="G72" s="125"/>
      <c r="H72" s="15">
        <f>C72*E72/12*4</f>
        <v>0</v>
      </c>
      <c r="I72" s="15">
        <f>H72-(H72/1.327)</f>
        <v>0</v>
      </c>
      <c r="J72" s="16">
        <f>H72-I72</f>
        <v>0</v>
      </c>
    </row>
    <row r="73" spans="1:10" s="43" customFormat="1" ht="6" customHeight="1" thickBot="1">
      <c r="A73" s="241"/>
      <c r="B73" s="242"/>
      <c r="C73" s="124"/>
      <c r="D73" s="41"/>
      <c r="E73" s="103"/>
      <c r="F73" s="103"/>
      <c r="G73" s="125"/>
      <c r="H73" s="126"/>
      <c r="I73" s="126"/>
      <c r="J73" s="127"/>
    </row>
    <row r="74" spans="1:10" s="43" customFormat="1" ht="12.75" customHeight="1" thickBot="1">
      <c r="A74" s="195" t="s">
        <v>11</v>
      </c>
      <c r="B74" s="196"/>
      <c r="C74" s="197"/>
      <c r="D74" s="41"/>
      <c r="E74" s="198"/>
      <c r="F74" s="198"/>
      <c r="G74" s="42"/>
      <c r="H74" s="136">
        <f>H71+H72</f>
        <v>0</v>
      </c>
      <c r="I74" s="136">
        <f>I71+I72</f>
        <v>0</v>
      </c>
      <c r="J74" s="136">
        <f>J71+J72</f>
        <v>0</v>
      </c>
    </row>
    <row r="75" spans="1:10" ht="8.25" customHeight="1" thickBot="1">
      <c r="A75" s="118"/>
      <c r="B75" s="117"/>
      <c r="C75" s="117"/>
      <c r="D75" s="3"/>
      <c r="E75" s="116"/>
      <c r="F75" s="116"/>
      <c r="G75" s="3"/>
      <c r="H75" s="3"/>
      <c r="I75" s="3"/>
      <c r="J75" s="4"/>
    </row>
    <row r="76" spans="1:10" ht="16.5" thickBot="1">
      <c r="A76" s="258" t="s">
        <v>64</v>
      </c>
      <c r="B76" s="259"/>
      <c r="C76" s="165">
        <f>'Fis_Mof 2018-19'!C76</f>
        <v>1</v>
      </c>
      <c r="D76" s="3"/>
      <c r="E76" s="250">
        <f>'Fis_Mof 2018-19'!E76:F76</f>
        <v>0</v>
      </c>
      <c r="F76" s="251"/>
      <c r="G76" s="3"/>
      <c r="H76" s="136">
        <f>C76*E76/12*4</f>
        <v>0</v>
      </c>
      <c r="I76" s="136">
        <f>H76-(H76/1.327)</f>
        <v>0</v>
      </c>
      <c r="J76" s="136">
        <f>H76-I76</f>
        <v>0</v>
      </c>
    </row>
    <row r="77" spans="1:10" ht="9.75" customHeight="1" thickBot="1">
      <c r="A77" s="2"/>
      <c r="B77" s="3"/>
      <c r="C77" s="3"/>
      <c r="D77" s="3"/>
      <c r="E77" s="3"/>
      <c r="F77" s="3"/>
      <c r="G77" s="3"/>
      <c r="H77" s="3"/>
      <c r="I77" s="3"/>
      <c r="J77" s="4"/>
    </row>
    <row r="78" spans="1:10" ht="16.5" thickBot="1">
      <c r="A78" s="252" t="s">
        <v>70</v>
      </c>
      <c r="B78" s="253"/>
      <c r="C78" s="253"/>
      <c r="D78" s="253"/>
      <c r="E78" s="253"/>
      <c r="F78" s="254"/>
      <c r="G78" s="31"/>
      <c r="H78" s="136">
        <f>H67+H74+H76</f>
        <v>0</v>
      </c>
      <c r="I78" s="136">
        <f>I67+I74+I76</f>
        <v>0</v>
      </c>
      <c r="J78" s="136">
        <f>J67+J74+J76</f>
        <v>0</v>
      </c>
    </row>
    <row r="79" spans="1:10" ht="3" customHeight="1" thickBot="1">
      <c r="A79" s="27"/>
      <c r="B79" s="28"/>
      <c r="C79" s="28"/>
      <c r="D79" s="28"/>
      <c r="E79" s="28"/>
      <c r="F79" s="28"/>
      <c r="G79" s="28"/>
      <c r="H79" s="28"/>
      <c r="I79" s="28"/>
      <c r="J79" s="34"/>
    </row>
    <row r="80" spans="1:10" ht="16.5" thickBot="1">
      <c r="A80" s="261" t="s">
        <v>71</v>
      </c>
      <c r="B80" s="262"/>
      <c r="C80" s="262"/>
      <c r="D80" s="262"/>
      <c r="E80" s="262"/>
      <c r="F80" s="263"/>
      <c r="G80" s="31"/>
      <c r="H80" s="137">
        <f>H63+H78</f>
        <v>0</v>
      </c>
      <c r="I80" s="137">
        <f>I63+I78</f>
        <v>0</v>
      </c>
      <c r="J80" s="137">
        <f>J63+J78</f>
        <v>0</v>
      </c>
    </row>
    <row r="81" ht="4.5" customHeight="1"/>
    <row r="82" ht="12.75">
      <c r="A82" s="134" t="s">
        <v>65</v>
      </c>
    </row>
    <row r="83" ht="12.75">
      <c r="A83" s="134" t="s">
        <v>69</v>
      </c>
    </row>
  </sheetData>
  <sheetProtection password="834F" sheet="1" selectLockedCells="1" selectUnlockedCells="1"/>
  <mergeCells count="65">
    <mergeCell ref="E72:F72"/>
    <mergeCell ref="G54:G55"/>
    <mergeCell ref="A55:C55"/>
    <mergeCell ref="E55:F55"/>
    <mergeCell ref="A80:F80"/>
    <mergeCell ref="A61:C61"/>
    <mergeCell ref="E61:F61"/>
    <mergeCell ref="A73:B73"/>
    <mergeCell ref="A74:C74"/>
    <mergeCell ref="E74:F74"/>
    <mergeCell ref="A71:B71"/>
    <mergeCell ref="A76:B76"/>
    <mergeCell ref="E71:F71"/>
    <mergeCell ref="A72:B72"/>
    <mergeCell ref="E48:F48"/>
    <mergeCell ref="A50:C50"/>
    <mergeCell ref="E50:F50"/>
    <mergeCell ref="A63:F63"/>
    <mergeCell ref="A54:B54"/>
    <mergeCell ref="E54:F54"/>
    <mergeCell ref="E39:F39"/>
    <mergeCell ref="E40:F40"/>
    <mergeCell ref="A42:J42"/>
    <mergeCell ref="A78:F78"/>
    <mergeCell ref="A67:B67"/>
    <mergeCell ref="E67:F67"/>
    <mergeCell ref="E57:F57"/>
    <mergeCell ref="E59:F59"/>
    <mergeCell ref="E45:F45"/>
    <mergeCell ref="E46:F46"/>
    <mergeCell ref="A36:J36"/>
    <mergeCell ref="E76:F76"/>
    <mergeCell ref="A19:B19"/>
    <mergeCell ref="E19:F19"/>
    <mergeCell ref="A25:J25"/>
    <mergeCell ref="A52:J52"/>
    <mergeCell ref="E38:F38"/>
    <mergeCell ref="G38:G39"/>
    <mergeCell ref="A39:C40"/>
    <mergeCell ref="A69:J69"/>
    <mergeCell ref="A1:B2"/>
    <mergeCell ref="C1:J1"/>
    <mergeCell ref="C2:J2"/>
    <mergeCell ref="E4:F4"/>
    <mergeCell ref="E5:F5"/>
    <mergeCell ref="E6:F6"/>
    <mergeCell ref="A13:B13"/>
    <mergeCell ref="A15:B15"/>
    <mergeCell ref="B22:F22"/>
    <mergeCell ref="A46:C46"/>
    <mergeCell ref="E7:F7"/>
    <mergeCell ref="A65:J65"/>
    <mergeCell ref="E30:F30"/>
    <mergeCell ref="E9:F9"/>
    <mergeCell ref="A12:B12"/>
    <mergeCell ref="E12:F12"/>
    <mergeCell ref="A34:C34"/>
    <mergeCell ref="E34:F34"/>
    <mergeCell ref="A16:B16"/>
    <mergeCell ref="A17:B17"/>
    <mergeCell ref="E28:F28"/>
    <mergeCell ref="E32:F32"/>
    <mergeCell ref="A33:C33"/>
    <mergeCell ref="E16:F16"/>
    <mergeCell ref="E17:F17"/>
  </mergeCells>
  <printOptions/>
  <pageMargins left="0.3937007874015748" right="0.3937007874015748" top="0.35433070866141736" bottom="0.2755905511811024" header="0.3937007874015748" footer="0.5118110236220472"/>
  <pageSetup horizontalDpi="600" verticalDpi="600" orientation="portrait" paperSize="9" scale="90" r:id="rId2"/>
  <headerFooter alignWithMargins="0"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I81" sqref="I81"/>
    </sheetView>
  </sheetViews>
  <sheetFormatPr defaultColWidth="9.140625" defaultRowHeight="12.75"/>
  <cols>
    <col min="1" max="1" width="10.7109375" style="1" customWidth="1"/>
    <col min="2" max="2" width="14.7109375" style="1" customWidth="1"/>
    <col min="3" max="3" width="13.421875" style="1" customWidth="1"/>
    <col min="4" max="4" width="2.28125" style="1" customWidth="1"/>
    <col min="5" max="5" width="7.140625" style="1" customWidth="1"/>
    <col min="6" max="6" width="5.421875" style="1" customWidth="1"/>
    <col min="7" max="7" width="0.9921875" style="1" customWidth="1"/>
    <col min="8" max="8" width="14.28125" style="1" customWidth="1"/>
    <col min="9" max="9" width="13.7109375" style="1" customWidth="1"/>
    <col min="10" max="10" width="20.28125" style="1" customWidth="1"/>
    <col min="11" max="16384" width="9.140625" style="1" customWidth="1"/>
  </cols>
  <sheetData>
    <row r="1" spans="1:10" ht="18">
      <c r="A1" s="208"/>
      <c r="B1" s="209"/>
      <c r="C1" s="202" t="s">
        <v>50</v>
      </c>
      <c r="D1" s="203"/>
      <c r="E1" s="203"/>
      <c r="F1" s="203"/>
      <c r="G1" s="203"/>
      <c r="H1" s="203"/>
      <c r="I1" s="203"/>
      <c r="J1" s="204"/>
    </row>
    <row r="2" spans="1:10" ht="18.75" thickBot="1">
      <c r="A2" s="210"/>
      <c r="B2" s="211"/>
      <c r="C2" s="205" t="s">
        <v>53</v>
      </c>
      <c r="D2" s="206"/>
      <c r="E2" s="206"/>
      <c r="F2" s="206"/>
      <c r="G2" s="206"/>
      <c r="H2" s="206"/>
      <c r="I2" s="206"/>
      <c r="J2" s="207"/>
    </row>
    <row r="3" spans="1:10" ht="6.75" customHeight="1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12.75">
      <c r="A4" s="27"/>
      <c r="B4" s="28"/>
      <c r="C4" s="28"/>
      <c r="D4" s="3"/>
      <c r="E4" s="175" t="s">
        <v>19</v>
      </c>
      <c r="F4" s="185"/>
      <c r="G4" s="7"/>
      <c r="H4" s="8" t="s">
        <v>6</v>
      </c>
      <c r="I4" s="8" t="s">
        <v>0</v>
      </c>
      <c r="J4" s="9" t="s">
        <v>5</v>
      </c>
    </row>
    <row r="5" spans="1:10" ht="13.5" thickBot="1">
      <c r="A5" s="88" t="s">
        <v>47</v>
      </c>
      <c r="B5" s="28"/>
      <c r="C5" s="28"/>
      <c r="D5" s="3"/>
      <c r="E5" s="175" t="s">
        <v>4</v>
      </c>
      <c r="F5" s="185"/>
      <c r="G5" s="10"/>
      <c r="H5" s="11" t="s">
        <v>4</v>
      </c>
      <c r="I5" s="12">
        <v>0.327</v>
      </c>
      <c r="J5" s="13" t="s">
        <v>3</v>
      </c>
    </row>
    <row r="6" spans="1:10" ht="13.5" thickBot="1">
      <c r="A6" s="5" t="s">
        <v>1</v>
      </c>
      <c r="B6" s="6"/>
      <c r="C6" s="57">
        <f>'Fis_Mof 2018-19'!C6</f>
        <v>0</v>
      </c>
      <c r="D6" s="3"/>
      <c r="E6" s="179">
        <f>'Fis_Mof 2018-19'!E6:F6</f>
        <v>337.03</v>
      </c>
      <c r="F6" s="180"/>
      <c r="G6" s="3"/>
      <c r="H6" s="15">
        <f>C6*E6/12*8</f>
        <v>0</v>
      </c>
      <c r="I6" s="15">
        <f>H6-(H6/1.327)</f>
        <v>0</v>
      </c>
      <c r="J6" s="16">
        <f>H6-I6</f>
        <v>0</v>
      </c>
    </row>
    <row r="7" spans="1:12" ht="13.5" thickBot="1">
      <c r="A7" s="35" t="s">
        <v>22</v>
      </c>
      <c r="B7" s="54"/>
      <c r="C7" s="57">
        <f>'Fis_Mof 2018-19'!C7</f>
        <v>0</v>
      </c>
      <c r="D7" s="3"/>
      <c r="E7" s="177">
        <f>'Fis_Mof 2018-19'!E7:F7</f>
        <v>352.19</v>
      </c>
      <c r="F7" s="178"/>
      <c r="G7" s="14"/>
      <c r="H7" s="15">
        <f>C7*E7/12*8</f>
        <v>0</v>
      </c>
      <c r="I7" s="15">
        <f>H7-(H7/1.327)</f>
        <v>0</v>
      </c>
      <c r="J7" s="16">
        <f>H7-I7</f>
        <v>0</v>
      </c>
      <c r="L7" s="17"/>
    </row>
    <row r="8" spans="1:10" ht="6.75" customHeight="1" thickBo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13.5" thickBot="1">
      <c r="A9" s="35" t="s">
        <v>21</v>
      </c>
      <c r="B9" s="54"/>
      <c r="C9" s="57">
        <f>'Fis_Mof 2018-19'!C9</f>
        <v>0</v>
      </c>
      <c r="D9" s="3"/>
      <c r="E9" s="177">
        <f>'Fis_Mof 2018-19'!E9:F9</f>
        <v>1095.44</v>
      </c>
      <c r="F9" s="178"/>
      <c r="G9" s="55"/>
      <c r="H9" s="15">
        <f>C9*E9/12*8</f>
        <v>0</v>
      </c>
      <c r="I9" s="15">
        <f>H9-(H9/1.327)</f>
        <v>0</v>
      </c>
      <c r="J9" s="16">
        <f>H9-I9</f>
        <v>0</v>
      </c>
    </row>
    <row r="10" spans="1:10" ht="14.25" customHeight="1">
      <c r="A10" s="56" t="s">
        <v>48</v>
      </c>
      <c r="B10" s="53"/>
      <c r="C10" s="53"/>
      <c r="D10" s="3"/>
      <c r="E10" s="18"/>
      <c r="F10" s="18"/>
      <c r="G10" s="18"/>
      <c r="H10" s="19"/>
      <c r="I10" s="19"/>
      <c r="J10" s="20"/>
    </row>
    <row r="11" spans="1:10" ht="7.5" customHeight="1" thickBot="1">
      <c r="A11" s="2"/>
      <c r="B11" s="3"/>
      <c r="C11" s="3"/>
      <c r="D11" s="3"/>
      <c r="E11" s="18"/>
      <c r="F11" s="18"/>
      <c r="G11" s="18"/>
      <c r="H11" s="19"/>
      <c r="I11" s="19"/>
      <c r="J11" s="20"/>
    </row>
    <row r="12" spans="1:10" ht="13.5" thickBot="1">
      <c r="A12" s="219" t="s">
        <v>2</v>
      </c>
      <c r="B12" s="220"/>
      <c r="C12" s="57">
        <f>'Fis_Mof 2018-19'!C12</f>
        <v>0</v>
      </c>
      <c r="D12" s="3"/>
      <c r="E12" s="177">
        <f>'Fis_Mof 2018-19'!E12:F12</f>
        <v>2602.88</v>
      </c>
      <c r="F12" s="178"/>
      <c r="G12" s="90"/>
      <c r="H12" s="15">
        <f>C12*E12/12*8</f>
        <v>0</v>
      </c>
      <c r="I12" s="15">
        <f>H12-(H12/1.327)</f>
        <v>0</v>
      </c>
      <c r="J12" s="16">
        <f>H12-I12</f>
        <v>0</v>
      </c>
    </row>
    <row r="13" spans="1:10" ht="13.5" customHeight="1">
      <c r="A13" s="189" t="s">
        <v>49</v>
      </c>
      <c r="B13" s="190"/>
      <c r="C13" s="21"/>
      <c r="D13" s="3"/>
      <c r="E13" s="37"/>
      <c r="F13" s="37"/>
      <c r="G13" s="3"/>
      <c r="H13" s="3"/>
      <c r="I13" s="3"/>
      <c r="J13" s="4"/>
    </row>
    <row r="14" spans="1:10" ht="7.5" customHeight="1">
      <c r="A14" s="119"/>
      <c r="B14" s="104"/>
      <c r="C14" s="120"/>
      <c r="D14" s="3"/>
      <c r="E14" s="37"/>
      <c r="F14" s="37"/>
      <c r="G14" s="3"/>
      <c r="H14" s="3"/>
      <c r="I14" s="3"/>
      <c r="J14" s="4"/>
    </row>
    <row r="15" spans="1:10" ht="13.5" thickBot="1">
      <c r="A15" s="234" t="s">
        <v>59</v>
      </c>
      <c r="B15" s="235"/>
      <c r="C15" s="120"/>
      <c r="D15" s="3"/>
      <c r="E15" s="37"/>
      <c r="F15" s="37"/>
      <c r="G15" s="3"/>
      <c r="H15" s="3"/>
      <c r="I15" s="3"/>
      <c r="J15" s="4"/>
    </row>
    <row r="16" spans="1:10" ht="13.5" customHeight="1" thickBot="1">
      <c r="A16" s="232" t="s">
        <v>60</v>
      </c>
      <c r="B16" s="233"/>
      <c r="C16" s="57">
        <f>'Fis_Mof 2018-19'!C16</f>
        <v>0</v>
      </c>
      <c r="D16" s="3"/>
      <c r="E16" s="224">
        <f>'Fis_Mof 2018-19'!E16:F16</f>
        <v>312.5</v>
      </c>
      <c r="F16" s="225"/>
      <c r="G16" s="3"/>
      <c r="H16" s="15">
        <f>C16*E16/12*8</f>
        <v>0</v>
      </c>
      <c r="I16" s="15">
        <f>H16-(H16/1.327)</f>
        <v>0</v>
      </c>
      <c r="J16" s="16">
        <f>H16-I16</f>
        <v>0</v>
      </c>
    </row>
    <row r="17" spans="1:10" ht="13.5" thickBot="1">
      <c r="A17" s="232" t="s">
        <v>63</v>
      </c>
      <c r="B17" s="233"/>
      <c r="C17" s="57">
        <f>'Fis_Mof 2018-19'!C17</f>
        <v>0</v>
      </c>
      <c r="D17" s="3"/>
      <c r="E17" s="226">
        <f>'Fis_Mof 2018-19'!E17:F17</f>
        <v>195</v>
      </c>
      <c r="F17" s="227"/>
      <c r="G17" s="3"/>
      <c r="H17" s="15">
        <f>C17*E17/12*8</f>
        <v>0</v>
      </c>
      <c r="I17" s="15">
        <f>H17-(H17/1.327)</f>
        <v>0</v>
      </c>
      <c r="J17" s="16">
        <f>H17-I17</f>
        <v>0</v>
      </c>
    </row>
    <row r="18" spans="1:10" ht="4.5" customHeight="1" thickBot="1">
      <c r="A18" s="118"/>
      <c r="B18" s="117"/>
      <c r="C18" s="117"/>
      <c r="D18" s="3"/>
      <c r="E18" s="116"/>
      <c r="F18" s="116"/>
      <c r="G18" s="3"/>
      <c r="H18" s="3"/>
      <c r="I18" s="3"/>
      <c r="J18" s="4"/>
    </row>
    <row r="19" spans="1:10" ht="24" customHeight="1" thickBot="1">
      <c r="A19" s="230" t="s">
        <v>66</v>
      </c>
      <c r="B19" s="231"/>
      <c r="C19" s="57">
        <f>'Fis_Mof 2018-19'!C19</f>
        <v>0</v>
      </c>
      <c r="D19" s="3"/>
      <c r="E19" s="224">
        <f>'Fis_Mof 2018-19'!E19:F19</f>
        <v>388.25</v>
      </c>
      <c r="F19" s="225"/>
      <c r="G19" s="3"/>
      <c r="H19" s="15">
        <f>C19*E19/12*8</f>
        <v>0</v>
      </c>
      <c r="I19" s="15">
        <f>H19-(H19/1.327)</f>
        <v>0</v>
      </c>
      <c r="J19" s="16">
        <f>H19-I19</f>
        <v>0</v>
      </c>
    </row>
    <row r="20" spans="1:10" ht="8.25" customHeight="1" thickBot="1">
      <c r="A20" s="22"/>
      <c r="B20" s="23"/>
      <c r="C20" s="23"/>
      <c r="D20" s="24"/>
      <c r="E20" s="24"/>
      <c r="F20" s="24"/>
      <c r="G20" s="24"/>
      <c r="H20" s="25"/>
      <c r="I20" s="25"/>
      <c r="J20" s="26"/>
    </row>
    <row r="21" spans="1:10" ht="18" customHeight="1" thickBot="1">
      <c r="A21" s="27"/>
      <c r="B21" s="247" t="s">
        <v>20</v>
      </c>
      <c r="C21" s="248"/>
      <c r="D21" s="248"/>
      <c r="E21" s="248"/>
      <c r="F21" s="249"/>
      <c r="G21" s="28"/>
      <c r="H21" s="29">
        <f>H6+H7+H9+H12+H16+H17+H19</f>
        <v>0</v>
      </c>
      <c r="I21" s="29">
        <f>I6+I7+I9+I12+I16+I17+I19</f>
        <v>0</v>
      </c>
      <c r="J21" s="29">
        <f>J6+J7+J9+J12+J16+J17+J19</f>
        <v>0</v>
      </c>
    </row>
    <row r="22" spans="1:10" ht="6.75" customHeight="1" thickBot="1">
      <c r="A22" s="30"/>
      <c r="B22" s="31"/>
      <c r="C22" s="31"/>
      <c r="D22" s="31"/>
      <c r="E22" s="31"/>
      <c r="F22" s="31"/>
      <c r="G22" s="31"/>
      <c r="H22" s="32"/>
      <c r="I22" s="32"/>
      <c r="J22" s="33"/>
    </row>
    <row r="23" spans="1:10" ht="4.5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34"/>
    </row>
    <row r="24" spans="1:10" ht="15">
      <c r="A24" s="172" t="s">
        <v>7</v>
      </c>
      <c r="B24" s="173"/>
      <c r="C24" s="173"/>
      <c r="D24" s="173"/>
      <c r="E24" s="173"/>
      <c r="F24" s="173"/>
      <c r="G24" s="173"/>
      <c r="H24" s="173"/>
      <c r="I24" s="173"/>
      <c r="J24" s="174"/>
    </row>
    <row r="25" spans="1:10" ht="6.75" customHeight="1">
      <c r="A25" s="2"/>
      <c r="B25" s="3"/>
      <c r="C25" s="3"/>
      <c r="D25" s="3"/>
      <c r="E25" s="3"/>
      <c r="F25" s="3"/>
      <c r="G25" s="3"/>
      <c r="H25" s="3"/>
      <c r="I25" s="3"/>
      <c r="J25" s="4"/>
    </row>
    <row r="26" spans="1:10" ht="4.5" customHeight="1" thickBot="1">
      <c r="A26" s="2"/>
      <c r="B26" s="3"/>
      <c r="C26" s="3"/>
      <c r="D26" s="3"/>
      <c r="E26" s="3"/>
      <c r="F26" s="3"/>
      <c r="G26" s="3"/>
      <c r="H26" s="3"/>
      <c r="I26" s="3"/>
      <c r="J26" s="4"/>
    </row>
    <row r="27" spans="1:10" ht="13.5" thickBot="1">
      <c r="A27" s="35" t="s">
        <v>8</v>
      </c>
      <c r="B27" s="36"/>
      <c r="C27" s="57">
        <f>'Fis_Mof 2018-19'!C27</f>
        <v>0</v>
      </c>
      <c r="D27" s="3"/>
      <c r="E27" s="179">
        <f>'Fis_Mof 2018-19'!E27:F27</f>
        <v>1714.34</v>
      </c>
      <c r="F27" s="180"/>
      <c r="G27" s="37"/>
      <c r="H27" s="15">
        <f>IF(C27&gt;=1,E27,0)/12*8</f>
        <v>0</v>
      </c>
      <c r="I27" s="15">
        <f>H27-(H27/1.327)</f>
        <v>0</v>
      </c>
      <c r="J27" s="16">
        <f>H27-I27</f>
        <v>0</v>
      </c>
    </row>
    <row r="28" spans="1:10" ht="4.5" customHeight="1" thickBot="1">
      <c r="A28" s="2"/>
      <c r="B28" s="3"/>
      <c r="C28" s="3"/>
      <c r="D28" s="3"/>
      <c r="E28" s="3"/>
      <c r="F28" s="3"/>
      <c r="G28" s="3"/>
      <c r="H28" s="3"/>
      <c r="I28" s="3"/>
      <c r="J28" s="4"/>
    </row>
    <row r="29" spans="1:10" ht="13.5" thickBot="1">
      <c r="A29" s="5" t="s">
        <v>9</v>
      </c>
      <c r="B29" s="6"/>
      <c r="C29" s="57">
        <f>'Fis_Mof 2018-19'!C29</f>
        <v>0</v>
      </c>
      <c r="D29" s="3"/>
      <c r="E29" s="179">
        <f>'Fis_Mof 2018-19'!E29:F29</f>
        <v>767.24</v>
      </c>
      <c r="F29" s="180"/>
      <c r="G29" s="37"/>
      <c r="H29" s="15">
        <f>C29*E29/12*8</f>
        <v>0</v>
      </c>
      <c r="I29" s="15">
        <f>H29-(H29/1.327)</f>
        <v>0</v>
      </c>
      <c r="J29" s="16">
        <f>H29-I29</f>
        <v>0</v>
      </c>
    </row>
    <row r="30" spans="1:10" ht="4.5" customHeight="1" thickBot="1">
      <c r="A30" s="2"/>
      <c r="B30" s="3"/>
      <c r="C30" s="3"/>
      <c r="D30" s="3"/>
      <c r="E30" s="3"/>
      <c r="F30" s="3"/>
      <c r="G30" s="3"/>
      <c r="H30" s="3"/>
      <c r="I30" s="3"/>
      <c r="J30" s="4"/>
    </row>
    <row r="31" spans="1:10" ht="13.5" thickBot="1">
      <c r="A31" s="5" t="s">
        <v>10</v>
      </c>
      <c r="B31" s="6"/>
      <c r="C31" s="57">
        <f>'Fis_Mof 2018-19'!C31</f>
        <v>0</v>
      </c>
      <c r="D31" s="3"/>
      <c r="E31" s="179">
        <f>'Fis_Mof 2018-19'!E31:F31</f>
        <v>44.91</v>
      </c>
      <c r="F31" s="180"/>
      <c r="G31" s="14"/>
      <c r="H31" s="15">
        <f>C31*E31/12*8</f>
        <v>0</v>
      </c>
      <c r="I31" s="15">
        <f>H31-(H31/1.327)</f>
        <v>0</v>
      </c>
      <c r="J31" s="16">
        <f>H31-I31</f>
        <v>0</v>
      </c>
    </row>
    <row r="32" spans="1:10" ht="12.75">
      <c r="A32" s="181" t="s">
        <v>47</v>
      </c>
      <c r="B32" s="182"/>
      <c r="C32" s="183"/>
      <c r="D32" s="3"/>
      <c r="E32" s="38"/>
      <c r="F32" s="39"/>
      <c r="G32" s="39"/>
      <c r="H32" s="19"/>
      <c r="I32" s="19"/>
      <c r="J32" s="40"/>
    </row>
    <row r="33" spans="1:10" ht="4.5" customHeight="1" thickBot="1">
      <c r="A33" s="2"/>
      <c r="B33" s="3"/>
      <c r="C33" s="3"/>
      <c r="D33" s="3"/>
      <c r="E33" s="3"/>
      <c r="F33" s="3"/>
      <c r="G33" s="3"/>
      <c r="H33" s="3"/>
      <c r="I33" s="3"/>
      <c r="J33" s="4"/>
    </row>
    <row r="34" spans="1:10" s="43" customFormat="1" ht="12.75" customHeight="1" thickBot="1">
      <c r="A34" s="195" t="s">
        <v>11</v>
      </c>
      <c r="B34" s="196"/>
      <c r="C34" s="197"/>
      <c r="D34" s="41"/>
      <c r="E34" s="198"/>
      <c r="F34" s="198"/>
      <c r="G34" s="42"/>
      <c r="H34" s="29">
        <f>H27+H29+H31</f>
        <v>0</v>
      </c>
      <c r="I34" s="29">
        <f>I27+I29+I31</f>
        <v>0</v>
      </c>
      <c r="J34" s="29">
        <f>J27+J29+J31</f>
        <v>0</v>
      </c>
    </row>
    <row r="35" spans="1:10" ht="8.25" customHeight="1" thickBot="1">
      <c r="A35" s="2"/>
      <c r="B35" s="3"/>
      <c r="C35" s="3"/>
      <c r="D35" s="3"/>
      <c r="E35" s="18"/>
      <c r="F35" s="18"/>
      <c r="G35" s="18"/>
      <c r="H35" s="19"/>
      <c r="I35" s="19"/>
      <c r="J35" s="20"/>
    </row>
    <row r="36" spans="1:10" ht="15">
      <c r="A36" s="172" t="s">
        <v>12</v>
      </c>
      <c r="B36" s="173"/>
      <c r="C36" s="173"/>
      <c r="D36" s="173"/>
      <c r="E36" s="173"/>
      <c r="F36" s="173"/>
      <c r="G36" s="173"/>
      <c r="H36" s="173"/>
      <c r="I36" s="173"/>
      <c r="J36" s="174"/>
    </row>
    <row r="37" spans="1:10" ht="6.75" customHeight="1" thickBot="1">
      <c r="A37" s="2"/>
      <c r="B37" s="3"/>
      <c r="C37" s="3"/>
      <c r="D37" s="3"/>
      <c r="E37" s="3"/>
      <c r="F37" s="3"/>
      <c r="G37" s="3"/>
      <c r="H37" s="3"/>
      <c r="I37" s="3"/>
      <c r="J37" s="4"/>
    </row>
    <row r="38" spans="1:10" ht="13.5" thickBot="1">
      <c r="A38" s="5" t="s">
        <v>13</v>
      </c>
      <c r="B38" s="6"/>
      <c r="C38" s="57">
        <f>'Fis_Mof 2018-19'!C38</f>
        <v>0</v>
      </c>
      <c r="D38" s="3"/>
      <c r="E38" s="175" t="s">
        <v>19</v>
      </c>
      <c r="F38" s="176"/>
      <c r="G38" s="184"/>
      <c r="H38" s="8" t="s">
        <v>6</v>
      </c>
      <c r="I38" s="8" t="s">
        <v>0</v>
      </c>
      <c r="J38" s="9" t="s">
        <v>5</v>
      </c>
    </row>
    <row r="39" spans="1:10" ht="12.75" customHeight="1" thickBot="1">
      <c r="A39" s="186" t="s">
        <v>67</v>
      </c>
      <c r="B39" s="187"/>
      <c r="C39" s="188"/>
      <c r="D39" s="3"/>
      <c r="E39" s="175" t="s">
        <v>4</v>
      </c>
      <c r="F39" s="185"/>
      <c r="G39" s="184"/>
      <c r="H39" s="11" t="s">
        <v>4</v>
      </c>
      <c r="I39" s="12">
        <v>0.327</v>
      </c>
      <c r="J39" s="13" t="s">
        <v>3</v>
      </c>
    </row>
    <row r="40" spans="1:10" ht="12.75" customHeight="1" thickBot="1">
      <c r="A40" s="189"/>
      <c r="B40" s="190"/>
      <c r="C40" s="191"/>
      <c r="D40" s="3"/>
      <c r="E40" s="177">
        <f>'Fis_Mof 2018-19'!E40:F40</f>
        <v>161.1</v>
      </c>
      <c r="F40" s="178"/>
      <c r="G40" s="44"/>
      <c r="H40" s="29">
        <f>C38*E40/12*8</f>
        <v>0</v>
      </c>
      <c r="I40" s="29">
        <f>H40-(H40/1.327)</f>
        <v>0</v>
      </c>
      <c r="J40" s="29">
        <f>H40-I40</f>
        <v>0</v>
      </c>
    </row>
    <row r="41" spans="1:10" ht="7.5" customHeight="1" thickBot="1">
      <c r="A41" s="2"/>
      <c r="B41" s="3"/>
      <c r="C41" s="3"/>
      <c r="D41" s="3"/>
      <c r="E41" s="18"/>
      <c r="F41" s="18"/>
      <c r="G41" s="18"/>
      <c r="H41" s="19"/>
      <c r="I41" s="19"/>
      <c r="J41" s="20"/>
    </row>
    <row r="42" spans="1:10" ht="15">
      <c r="A42" s="172" t="s">
        <v>14</v>
      </c>
      <c r="B42" s="173"/>
      <c r="C42" s="173"/>
      <c r="D42" s="173"/>
      <c r="E42" s="173"/>
      <c r="F42" s="173"/>
      <c r="G42" s="173"/>
      <c r="H42" s="173"/>
      <c r="I42" s="173"/>
      <c r="J42" s="174"/>
    </row>
    <row r="43" spans="1:10" ht="6.75" customHeight="1">
      <c r="A43" s="2"/>
      <c r="B43" s="3"/>
      <c r="C43" s="3"/>
      <c r="D43" s="3"/>
      <c r="E43" s="3"/>
      <c r="F43" s="3"/>
      <c r="G43" s="3"/>
      <c r="H43" s="3"/>
      <c r="I43" s="3"/>
      <c r="J43" s="4"/>
    </row>
    <row r="44" spans="1:10" ht="4.5" customHeight="1" thickBot="1">
      <c r="A44" s="2"/>
      <c r="B44" s="3"/>
      <c r="C44" s="3"/>
      <c r="D44" s="3"/>
      <c r="E44" s="3"/>
      <c r="F44" s="3"/>
      <c r="G44" s="3"/>
      <c r="H44" s="3"/>
      <c r="I44" s="3"/>
      <c r="J44" s="4"/>
    </row>
    <row r="45" spans="1:10" ht="12.75" customHeight="1" thickBot="1">
      <c r="A45" s="5" t="s">
        <v>15</v>
      </c>
      <c r="B45" s="6"/>
      <c r="C45" s="57">
        <f>'Fis_Mof 2018-19'!C45</f>
        <v>0</v>
      </c>
      <c r="D45" s="3"/>
      <c r="E45" s="179">
        <f>'Fis_Mof 2018-19'!E45:F45</f>
        <v>91.52</v>
      </c>
      <c r="F45" s="180"/>
      <c r="G45" s="14"/>
      <c r="H45" s="15">
        <f>C45*E45/12*8</f>
        <v>0</v>
      </c>
      <c r="I45" s="15">
        <f>H45-(H45/1.327)</f>
        <v>0</v>
      </c>
      <c r="J45" s="16">
        <f>H45-I45</f>
        <v>0</v>
      </c>
    </row>
    <row r="46" spans="1:10" ht="12.75">
      <c r="A46" s="181" t="s">
        <v>47</v>
      </c>
      <c r="B46" s="182"/>
      <c r="C46" s="183"/>
      <c r="D46" s="3"/>
      <c r="E46" s="199"/>
      <c r="F46" s="199"/>
      <c r="G46" s="37"/>
      <c r="H46" s="47"/>
      <c r="I46" s="47"/>
      <c r="J46" s="48"/>
    </row>
    <row r="47" spans="1:10" ht="4.5" customHeight="1" thickBot="1">
      <c r="A47" s="2"/>
      <c r="B47" s="3"/>
      <c r="C47" s="3"/>
      <c r="D47" s="3"/>
      <c r="E47" s="3"/>
      <c r="F47" s="3"/>
      <c r="G47" s="3"/>
      <c r="H47" s="3"/>
      <c r="I47" s="3"/>
      <c r="J47" s="4"/>
    </row>
    <row r="48" spans="1:10" ht="12.75" customHeight="1" thickBot="1">
      <c r="A48" s="35" t="s">
        <v>23</v>
      </c>
      <c r="B48" s="49"/>
      <c r="C48" s="57">
        <f>'Fis_Mof 2018-19'!C48</f>
        <v>0</v>
      </c>
      <c r="D48" s="3"/>
      <c r="E48" s="179">
        <f>'Fis_Mof 2018-19'!E48:F48</f>
        <v>2777.77</v>
      </c>
      <c r="F48" s="180"/>
      <c r="G48" s="14"/>
      <c r="H48" s="15">
        <f>C48*E48/12*8</f>
        <v>0</v>
      </c>
      <c r="I48" s="15">
        <f>H48-(H48/1.327)</f>
        <v>0</v>
      </c>
      <c r="J48" s="16">
        <f>H48-I48</f>
        <v>0</v>
      </c>
    </row>
    <row r="49" spans="1:10" ht="4.5" customHeight="1" thickBot="1">
      <c r="A49" s="2"/>
      <c r="B49" s="3"/>
      <c r="C49" s="3"/>
      <c r="D49" s="3"/>
      <c r="E49" s="3"/>
      <c r="F49" s="3"/>
      <c r="G49" s="3"/>
      <c r="H49" s="3"/>
      <c r="I49" s="3"/>
      <c r="J49" s="4"/>
    </row>
    <row r="50" spans="1:10" s="43" customFormat="1" ht="12.75" customHeight="1" thickBot="1">
      <c r="A50" s="195" t="s">
        <v>11</v>
      </c>
      <c r="B50" s="196"/>
      <c r="C50" s="197"/>
      <c r="D50" s="41"/>
      <c r="E50" s="198"/>
      <c r="F50" s="198"/>
      <c r="G50" s="42"/>
      <c r="H50" s="29">
        <f>H45+H48</f>
        <v>0</v>
      </c>
      <c r="I50" s="29">
        <f>I45+I48</f>
        <v>0</v>
      </c>
      <c r="J50" s="29">
        <f>J45+J48</f>
        <v>0</v>
      </c>
    </row>
    <row r="51" spans="1:10" ht="6.75" customHeight="1" thickBot="1">
      <c r="A51" s="2"/>
      <c r="B51" s="3"/>
      <c r="C51" s="3"/>
      <c r="D51" s="3"/>
      <c r="E51" s="3"/>
      <c r="F51" s="3"/>
      <c r="G51" s="3"/>
      <c r="H51" s="3"/>
      <c r="I51" s="3"/>
      <c r="J51" s="4"/>
    </row>
    <row r="52" spans="1:10" ht="15">
      <c r="A52" s="172" t="s">
        <v>16</v>
      </c>
      <c r="B52" s="173"/>
      <c r="C52" s="173"/>
      <c r="D52" s="173"/>
      <c r="E52" s="173"/>
      <c r="F52" s="173"/>
      <c r="G52" s="173"/>
      <c r="H52" s="173"/>
      <c r="I52" s="173"/>
      <c r="J52" s="174"/>
    </row>
    <row r="53" spans="1:10" ht="6.75" customHeight="1">
      <c r="A53" s="2"/>
      <c r="B53" s="3"/>
      <c r="C53" s="3"/>
      <c r="D53" s="3"/>
      <c r="E53" s="3"/>
      <c r="F53" s="3"/>
      <c r="G53" s="3"/>
      <c r="H53" s="3"/>
      <c r="I53" s="3"/>
      <c r="J53" s="4"/>
    </row>
    <row r="54" spans="1:10" ht="12.75">
      <c r="A54" s="200" t="s">
        <v>10</v>
      </c>
      <c r="B54" s="201"/>
      <c r="C54" s="50"/>
      <c r="D54" s="3"/>
      <c r="E54" s="175" t="s">
        <v>19</v>
      </c>
      <c r="F54" s="176"/>
      <c r="G54" s="184"/>
      <c r="H54" s="8" t="s">
        <v>6</v>
      </c>
      <c r="I54" s="8" t="s">
        <v>0</v>
      </c>
      <c r="J54" s="9" t="s">
        <v>5</v>
      </c>
    </row>
    <row r="55" spans="1:10" ht="12.75" customHeight="1">
      <c r="A55" s="181" t="s">
        <v>47</v>
      </c>
      <c r="B55" s="182"/>
      <c r="C55" s="183"/>
      <c r="D55" s="3"/>
      <c r="E55" s="175" t="s">
        <v>4</v>
      </c>
      <c r="F55" s="185"/>
      <c r="G55" s="184"/>
      <c r="H55" s="11" t="s">
        <v>4</v>
      </c>
      <c r="I55" s="12">
        <v>0.327</v>
      </c>
      <c r="J55" s="13" t="s">
        <v>3</v>
      </c>
    </row>
    <row r="56" spans="1:10" ht="4.5" customHeight="1" thickBot="1">
      <c r="A56" s="2"/>
      <c r="B56" s="3"/>
      <c r="C56" s="3"/>
      <c r="D56" s="3"/>
      <c r="E56" s="3"/>
      <c r="F56" s="3"/>
      <c r="G56" s="3"/>
      <c r="H56" s="3"/>
      <c r="I56" s="3"/>
      <c r="J56" s="4"/>
    </row>
    <row r="57" spans="1:10" ht="13.5" thickBot="1">
      <c r="A57" s="51" t="s">
        <v>17</v>
      </c>
      <c r="B57" s="36"/>
      <c r="C57" s="57">
        <f>'Fis_Mof 2018-19'!C57</f>
        <v>0</v>
      </c>
      <c r="D57" s="3"/>
      <c r="E57" s="179">
        <f>'Fis_Mof 2018-19'!E57:F57</f>
        <v>26.95</v>
      </c>
      <c r="F57" s="180"/>
      <c r="G57" s="14"/>
      <c r="H57" s="15">
        <f>C57*E57/12*8</f>
        <v>0</v>
      </c>
      <c r="I57" s="15">
        <f>H57-(H57/1.327)</f>
        <v>0</v>
      </c>
      <c r="J57" s="16">
        <f>H57-I57</f>
        <v>0</v>
      </c>
    </row>
    <row r="58" spans="1:10" ht="4.5" customHeight="1" thickBot="1">
      <c r="A58" s="2"/>
      <c r="B58" s="3"/>
      <c r="C58" s="3"/>
      <c r="D58" s="3"/>
      <c r="E58" s="3"/>
      <c r="F58" s="3"/>
      <c r="G58" s="3"/>
      <c r="H58" s="3"/>
      <c r="I58" s="3"/>
      <c r="J58" s="4"/>
    </row>
    <row r="59" spans="1:10" ht="13.5" thickBot="1">
      <c r="A59" s="51" t="s">
        <v>18</v>
      </c>
      <c r="B59" s="36"/>
      <c r="C59" s="57">
        <f>'Fis_Mof 2018-19'!C59</f>
        <v>0</v>
      </c>
      <c r="D59" s="3"/>
      <c r="E59" s="179">
        <f>'Fis_Mof 2018-19'!E59:F59</f>
        <v>48.9</v>
      </c>
      <c r="F59" s="180"/>
      <c r="G59" s="14"/>
      <c r="H59" s="15">
        <f>C59*E59/12*8</f>
        <v>0</v>
      </c>
      <c r="I59" s="15">
        <f>H59-(H59/1.327)</f>
        <v>0</v>
      </c>
      <c r="J59" s="16">
        <f>H59-I59</f>
        <v>0</v>
      </c>
    </row>
    <row r="60" spans="1:10" ht="4.5" customHeight="1" thickBot="1">
      <c r="A60" s="2"/>
      <c r="B60" s="3"/>
      <c r="C60" s="3"/>
      <c r="D60" s="3"/>
      <c r="E60" s="3"/>
      <c r="F60" s="3"/>
      <c r="G60" s="3"/>
      <c r="H60" s="3"/>
      <c r="I60" s="3"/>
      <c r="J60" s="4"/>
    </row>
    <row r="61" spans="1:10" s="43" customFormat="1" ht="12.75" customHeight="1" thickBot="1">
      <c r="A61" s="195" t="s">
        <v>11</v>
      </c>
      <c r="B61" s="196"/>
      <c r="C61" s="197"/>
      <c r="D61" s="41"/>
      <c r="E61" s="198"/>
      <c r="F61" s="198"/>
      <c r="G61" s="42"/>
      <c r="H61" s="29">
        <f>H57+H59</f>
        <v>0</v>
      </c>
      <c r="I61" s="29">
        <f>I57+I59</f>
        <v>0</v>
      </c>
      <c r="J61" s="29">
        <f>J57+J59</f>
        <v>0</v>
      </c>
    </row>
    <row r="62" spans="1:10" s="43" customFormat="1" ht="12.75" customHeight="1" thickBot="1">
      <c r="A62" s="130"/>
      <c r="B62" s="131"/>
      <c r="C62" s="131"/>
      <c r="D62" s="41"/>
      <c r="E62" s="103"/>
      <c r="F62" s="103"/>
      <c r="G62" s="125"/>
      <c r="H62" s="25"/>
      <c r="I62" s="25"/>
      <c r="J62" s="26"/>
    </row>
    <row r="63" spans="1:10" s="43" customFormat="1" ht="12.75" customHeight="1" thickBot="1">
      <c r="A63" s="252" t="s">
        <v>72</v>
      </c>
      <c r="B63" s="253"/>
      <c r="C63" s="253"/>
      <c r="D63" s="253"/>
      <c r="E63" s="253"/>
      <c r="F63" s="254"/>
      <c r="G63" s="31"/>
      <c r="H63" s="52">
        <f>H21+H34+H40+H50+H61</f>
        <v>0</v>
      </c>
      <c r="I63" s="52">
        <f>I21+I34+I40+I50+I61</f>
        <v>0</v>
      </c>
      <c r="J63" s="52">
        <f>J21+J34+J40+J50+J61</f>
        <v>0</v>
      </c>
    </row>
    <row r="64" spans="1:10" s="43" customFormat="1" ht="12.75" customHeight="1" thickBot="1">
      <c r="A64" s="139"/>
      <c r="B64" s="140"/>
      <c r="C64" s="140"/>
      <c r="D64" s="141"/>
      <c r="E64" s="142"/>
      <c r="F64" s="142"/>
      <c r="G64" s="143"/>
      <c r="H64" s="144"/>
      <c r="I64" s="144"/>
      <c r="J64" s="145"/>
    </row>
    <row r="65" spans="1:10" s="43" customFormat="1" ht="15">
      <c r="A65" s="169" t="s">
        <v>37</v>
      </c>
      <c r="B65" s="170"/>
      <c r="C65" s="170"/>
      <c r="D65" s="170"/>
      <c r="E65" s="170"/>
      <c r="F65" s="170"/>
      <c r="G65" s="170"/>
      <c r="H65" s="170"/>
      <c r="I65" s="170"/>
      <c r="J65" s="171"/>
    </row>
    <row r="66" spans="1:10" s="43" customFormat="1" ht="7.5" customHeight="1" thickBot="1">
      <c r="A66" s="123"/>
      <c r="B66" s="124"/>
      <c r="C66" s="124"/>
      <c r="D66" s="41"/>
      <c r="E66" s="103"/>
      <c r="F66" s="103"/>
      <c r="G66" s="125"/>
      <c r="H66" s="126"/>
      <c r="I66" s="126"/>
      <c r="J66" s="127"/>
    </row>
    <row r="67" spans="1:10" s="43" customFormat="1" ht="12.75" customHeight="1" thickBot="1">
      <c r="A67" s="245" t="s">
        <v>37</v>
      </c>
      <c r="B67" s="246"/>
      <c r="C67" s="167">
        <f>'Fis_Mof 2018-19'!C67</f>
        <v>1</v>
      </c>
      <c r="D67" s="41"/>
      <c r="E67" s="267">
        <f>'Fis_Mof 2018-19'!E67:F67</f>
        <v>0</v>
      </c>
      <c r="F67" s="268"/>
      <c r="G67" s="125"/>
      <c r="H67" s="136">
        <f>C67*E67/12*8</f>
        <v>0</v>
      </c>
      <c r="I67" s="136">
        <f>H67-(H67/1.327)</f>
        <v>0</v>
      </c>
      <c r="J67" s="136">
        <f>H67-I67</f>
        <v>0</v>
      </c>
    </row>
    <row r="68" spans="1:10" s="43" customFormat="1" ht="9" customHeight="1" thickBot="1">
      <c r="A68" s="128"/>
      <c r="B68" s="129"/>
      <c r="C68" s="124"/>
      <c r="D68" s="41"/>
      <c r="E68" s="103"/>
      <c r="F68" s="103"/>
      <c r="G68" s="125"/>
      <c r="H68" s="126"/>
      <c r="I68" s="126"/>
      <c r="J68" s="127"/>
    </row>
    <row r="69" spans="1:10" s="43" customFormat="1" ht="15">
      <c r="A69" s="169" t="s">
        <v>79</v>
      </c>
      <c r="B69" s="170"/>
      <c r="C69" s="170"/>
      <c r="D69" s="170"/>
      <c r="E69" s="170"/>
      <c r="F69" s="170"/>
      <c r="G69" s="170"/>
      <c r="H69" s="170"/>
      <c r="I69" s="170"/>
      <c r="J69" s="171"/>
    </row>
    <row r="70" spans="1:10" s="43" customFormat="1" ht="3.75" customHeight="1" thickBot="1">
      <c r="A70" s="128"/>
      <c r="B70" s="129"/>
      <c r="C70" s="124"/>
      <c r="D70" s="41"/>
      <c r="E70" s="103"/>
      <c r="F70" s="103"/>
      <c r="G70" s="125"/>
      <c r="H70" s="126"/>
      <c r="I70" s="126"/>
      <c r="J70" s="127"/>
    </row>
    <row r="71" spans="1:10" s="43" customFormat="1" ht="14.25" customHeight="1" thickBot="1">
      <c r="A71" s="239" t="s">
        <v>61</v>
      </c>
      <c r="B71" s="240"/>
      <c r="C71" s="135">
        <f>'Fis_Mof 2018-19'!C71</f>
        <v>0</v>
      </c>
      <c r="D71" s="41"/>
      <c r="E71" s="221">
        <f>'Fis_Mof 2018-19'!E71:F71</f>
        <v>136.61</v>
      </c>
      <c r="F71" s="221"/>
      <c r="G71" s="125"/>
      <c r="H71" s="15">
        <f>C71*E71/12*8</f>
        <v>0</v>
      </c>
      <c r="I71" s="15">
        <f>H71-(H71/1.327)</f>
        <v>0</v>
      </c>
      <c r="J71" s="16">
        <f>H71-I71</f>
        <v>0</v>
      </c>
    </row>
    <row r="72" spans="1:10" s="43" customFormat="1" ht="15" customHeight="1">
      <c r="A72" s="245" t="s">
        <v>62</v>
      </c>
      <c r="B72" s="246"/>
      <c r="C72" s="168">
        <f>'Fis_Mof 2018-19'!C72</f>
        <v>1</v>
      </c>
      <c r="D72" s="41"/>
      <c r="E72" s="269">
        <f>'Fis_Mof 2018-19'!E72:F72</f>
        <v>0</v>
      </c>
      <c r="F72" s="269"/>
      <c r="G72" s="125"/>
      <c r="H72" s="15">
        <f>C72*E72/12*8</f>
        <v>0</v>
      </c>
      <c r="I72" s="15">
        <f>H72-(H72/1.327)</f>
        <v>0</v>
      </c>
      <c r="J72" s="16">
        <f>H72-I72</f>
        <v>0</v>
      </c>
    </row>
    <row r="73" spans="1:10" s="43" customFormat="1" ht="6" customHeight="1" thickBot="1">
      <c r="A73" s="241"/>
      <c r="B73" s="242"/>
      <c r="C73" s="124"/>
      <c r="D73" s="41"/>
      <c r="E73" s="103"/>
      <c r="F73" s="103"/>
      <c r="G73" s="125"/>
      <c r="H73" s="126"/>
      <c r="I73" s="126"/>
      <c r="J73" s="127"/>
    </row>
    <row r="74" spans="1:10" s="43" customFormat="1" ht="12.75" customHeight="1" thickBot="1">
      <c r="A74" s="195" t="s">
        <v>11</v>
      </c>
      <c r="B74" s="196"/>
      <c r="C74" s="197"/>
      <c r="D74" s="41"/>
      <c r="E74" s="198"/>
      <c r="F74" s="198"/>
      <c r="G74" s="42"/>
      <c r="H74" s="136">
        <f>H71+H72</f>
        <v>0</v>
      </c>
      <c r="I74" s="136">
        <f>I71+I72</f>
        <v>0</v>
      </c>
      <c r="J74" s="136">
        <f>J71+J72</f>
        <v>0</v>
      </c>
    </row>
    <row r="75" spans="1:10" ht="8.25" customHeight="1" thickBot="1">
      <c r="A75" s="118"/>
      <c r="B75" s="117"/>
      <c r="C75" s="117"/>
      <c r="D75" s="3"/>
      <c r="E75" s="116"/>
      <c r="F75" s="116"/>
      <c r="G75" s="3"/>
      <c r="H75" s="3"/>
      <c r="I75" s="3"/>
      <c r="J75" s="4"/>
    </row>
    <row r="76" spans="1:10" ht="16.5" thickBot="1">
      <c r="A76" s="259" t="s">
        <v>64</v>
      </c>
      <c r="B76" s="264"/>
      <c r="C76" s="167">
        <f>'Fis_Mof 2018-19'!C76</f>
        <v>1</v>
      </c>
      <c r="D76" s="3"/>
      <c r="E76" s="265">
        <f>'Fis_Mof 2018-19'!E76:F76</f>
        <v>0</v>
      </c>
      <c r="F76" s="266"/>
      <c r="G76" s="3"/>
      <c r="H76" s="136">
        <f>C76*E76/12*8</f>
        <v>0</v>
      </c>
      <c r="I76" s="136">
        <f>H76-(H76/1.327)</f>
        <v>0</v>
      </c>
      <c r="J76" s="136">
        <f>H76-I76</f>
        <v>0</v>
      </c>
    </row>
    <row r="77" spans="1:10" ht="6.75" customHeight="1" thickBot="1">
      <c r="A77" s="2"/>
      <c r="B77" s="3"/>
      <c r="C77" s="3"/>
      <c r="D77" s="3"/>
      <c r="E77" s="3"/>
      <c r="F77" s="3"/>
      <c r="G77" s="3"/>
      <c r="H77" s="3"/>
      <c r="I77" s="3"/>
      <c r="J77" s="4"/>
    </row>
    <row r="78" spans="1:10" ht="16.5" thickBot="1">
      <c r="A78" s="252" t="s">
        <v>70</v>
      </c>
      <c r="B78" s="253"/>
      <c r="C78" s="253"/>
      <c r="D78" s="253"/>
      <c r="E78" s="253"/>
      <c r="F78" s="254"/>
      <c r="G78" s="31"/>
      <c r="H78" s="136">
        <f>+H67+H74+H76</f>
        <v>0</v>
      </c>
      <c r="I78" s="136">
        <f>+I67+I74+I76</f>
        <v>0</v>
      </c>
      <c r="J78" s="136">
        <f>+J67+J74+J76</f>
        <v>0</v>
      </c>
    </row>
    <row r="79" spans="1:10" ht="7.5" customHeight="1" thickBot="1">
      <c r="A79" s="27"/>
      <c r="B79" s="28"/>
      <c r="C79" s="28"/>
      <c r="D79" s="28"/>
      <c r="E79" s="28"/>
      <c r="F79" s="28"/>
      <c r="G79" s="28"/>
      <c r="H79" s="28"/>
      <c r="I79" s="28"/>
      <c r="J79" s="34"/>
    </row>
    <row r="80" spans="1:10" ht="16.5" thickBot="1">
      <c r="A80" s="261" t="s">
        <v>71</v>
      </c>
      <c r="B80" s="262"/>
      <c r="C80" s="262"/>
      <c r="D80" s="262"/>
      <c r="E80" s="262"/>
      <c r="F80" s="263"/>
      <c r="G80" s="31"/>
      <c r="H80" s="137">
        <f>H63+H78</f>
        <v>0</v>
      </c>
      <c r="I80" s="137">
        <f>I63+I78</f>
        <v>0</v>
      </c>
      <c r="J80" s="137">
        <f>J63+J78</f>
        <v>0</v>
      </c>
    </row>
    <row r="81" ht="5.25" customHeight="1"/>
    <row r="82" ht="12.75">
      <c r="A82" s="134" t="s">
        <v>65</v>
      </c>
    </row>
    <row r="83" ht="12.75">
      <c r="A83" s="134" t="s">
        <v>69</v>
      </c>
    </row>
  </sheetData>
  <sheetProtection password="834F" sheet="1" selectLockedCells="1" selectUnlockedCells="1"/>
  <mergeCells count="65">
    <mergeCell ref="A80:F80"/>
    <mergeCell ref="A63:F63"/>
    <mergeCell ref="E71:F71"/>
    <mergeCell ref="A72:B72"/>
    <mergeCell ref="E72:F72"/>
    <mergeCell ref="A73:B73"/>
    <mergeCell ref="A74:C74"/>
    <mergeCell ref="E74:F74"/>
    <mergeCell ref="A78:F78"/>
    <mergeCell ref="E17:F17"/>
    <mergeCell ref="A76:B76"/>
    <mergeCell ref="E76:F76"/>
    <mergeCell ref="A19:B19"/>
    <mergeCell ref="E19:F19"/>
    <mergeCell ref="E67:F67"/>
    <mergeCell ref="A67:B67"/>
    <mergeCell ref="A50:C50"/>
    <mergeCell ref="E50:F50"/>
    <mergeCell ref="A52:J52"/>
    <mergeCell ref="A13:B13"/>
    <mergeCell ref="E6:F6"/>
    <mergeCell ref="E57:F57"/>
    <mergeCell ref="E59:F59"/>
    <mergeCell ref="A61:C61"/>
    <mergeCell ref="E61:F61"/>
    <mergeCell ref="A39:C40"/>
    <mergeCell ref="E29:F29"/>
    <mergeCell ref="E31:F31"/>
    <mergeCell ref="E16:F16"/>
    <mergeCell ref="A54:B54"/>
    <mergeCell ref="E54:F54"/>
    <mergeCell ref="G54:G55"/>
    <mergeCell ref="A55:C55"/>
    <mergeCell ref="E55:F55"/>
    <mergeCell ref="A71:B71"/>
    <mergeCell ref="E46:F46"/>
    <mergeCell ref="E48:F48"/>
    <mergeCell ref="E38:F38"/>
    <mergeCell ref="G38:G39"/>
    <mergeCell ref="E39:F39"/>
    <mergeCell ref="E40:F40"/>
    <mergeCell ref="A42:J42"/>
    <mergeCell ref="A46:C46"/>
    <mergeCell ref="E34:F34"/>
    <mergeCell ref="A36:J36"/>
    <mergeCell ref="B21:F21"/>
    <mergeCell ref="A24:J24"/>
    <mergeCell ref="E27:F27"/>
    <mergeCell ref="E45:F45"/>
    <mergeCell ref="A1:B2"/>
    <mergeCell ref="C1:J1"/>
    <mergeCell ref="C2:J2"/>
    <mergeCell ref="E4:F4"/>
    <mergeCell ref="E5:F5"/>
    <mergeCell ref="E7:F7"/>
    <mergeCell ref="A15:B15"/>
    <mergeCell ref="A16:B16"/>
    <mergeCell ref="A17:B17"/>
    <mergeCell ref="A65:J65"/>
    <mergeCell ref="A69:J69"/>
    <mergeCell ref="E9:F9"/>
    <mergeCell ref="A12:B12"/>
    <mergeCell ref="E12:F12"/>
    <mergeCell ref="A32:C32"/>
    <mergeCell ref="A34:C34"/>
  </mergeCells>
  <printOptions/>
  <pageMargins left="0.3937007874015748" right="0.3937007874015748" top="0.35433070866141736" bottom="0.2755905511811024" header="0.3937007874015748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64.7109375" style="0" customWidth="1"/>
    <col min="2" max="2" width="16.7109375" style="0" customWidth="1"/>
    <col min="3" max="3" width="13.7109375" style="0" customWidth="1"/>
    <col min="4" max="4" width="14.421875" style="0" customWidth="1"/>
    <col min="5" max="5" width="13.57421875" style="0" customWidth="1"/>
    <col min="6" max="6" width="11.140625" style="0" hidden="1" customWidth="1"/>
    <col min="7" max="7" width="1.421875" style="0" customWidth="1"/>
    <col min="8" max="8" width="5.7109375" style="0" customWidth="1"/>
  </cols>
  <sheetData>
    <row r="1" spans="1:6" ht="15.75" thickBot="1">
      <c r="A1" s="270" t="s">
        <v>45</v>
      </c>
      <c r="B1" s="271"/>
      <c r="C1" s="271"/>
      <c r="D1" s="272"/>
      <c r="E1" s="59"/>
      <c r="F1" s="60"/>
    </row>
    <row r="2" spans="1:6" ht="51">
      <c r="A2" s="61"/>
      <c r="B2" s="62" t="s">
        <v>46</v>
      </c>
      <c r="C2" s="63" t="s">
        <v>24</v>
      </c>
      <c r="D2" s="64" t="s">
        <v>25</v>
      </c>
      <c r="E2" s="64" t="s">
        <v>26</v>
      </c>
      <c r="F2" s="64" t="s">
        <v>39</v>
      </c>
    </row>
    <row r="3" spans="1:8" ht="15">
      <c r="A3" s="65" t="s">
        <v>43</v>
      </c>
      <c r="B3" s="66">
        <v>110963525.17</v>
      </c>
      <c r="C3" s="71">
        <v>42631</v>
      </c>
      <c r="D3" s="67">
        <f>ROUND(B3/C3,2)</f>
        <v>2602.88</v>
      </c>
      <c r="E3" s="68">
        <v>2602.88</v>
      </c>
      <c r="F3" s="91">
        <f>D3-E3</f>
        <v>0</v>
      </c>
      <c r="H3" s="100"/>
    </row>
    <row r="4" spans="1:8" ht="15">
      <c r="A4" s="69" t="s">
        <v>75</v>
      </c>
      <c r="B4" s="70">
        <v>323318901.48</v>
      </c>
      <c r="C4" s="148">
        <v>959313.5</v>
      </c>
      <c r="D4" s="67">
        <f>ROUND(B4/C4,2)</f>
        <v>337.03</v>
      </c>
      <c r="E4" s="68">
        <v>337.03</v>
      </c>
      <c r="F4" s="91">
        <f aca="true" t="shared" si="0" ref="F4:F21">D4-E4</f>
        <v>0</v>
      </c>
      <c r="H4" s="100"/>
    </row>
    <row r="5" spans="1:8" ht="15">
      <c r="A5" s="69" t="s">
        <v>27</v>
      </c>
      <c r="B5" s="70">
        <v>2508565.76</v>
      </c>
      <c r="C5" s="72">
        <v>2290</v>
      </c>
      <c r="D5" s="67">
        <f>ROUND(B5/C5,2)</f>
        <v>1095.44</v>
      </c>
      <c r="E5" s="68">
        <v>1095.44</v>
      </c>
      <c r="F5" s="91">
        <f t="shared" si="0"/>
        <v>0</v>
      </c>
      <c r="H5" s="100"/>
    </row>
    <row r="6" spans="1:8" ht="15">
      <c r="A6" s="69" t="s">
        <v>42</v>
      </c>
      <c r="B6" s="70">
        <v>90389007.59</v>
      </c>
      <c r="C6" s="72">
        <v>256645</v>
      </c>
      <c r="D6" s="99">
        <f>ROUND(B6/C6,2)</f>
        <v>352.19</v>
      </c>
      <c r="E6" s="68">
        <v>352.19</v>
      </c>
      <c r="F6" s="91">
        <f t="shared" si="0"/>
        <v>0</v>
      </c>
      <c r="H6" s="100"/>
    </row>
    <row r="7" spans="1:8" ht="15">
      <c r="A7" s="273" t="s">
        <v>57</v>
      </c>
      <c r="B7" s="275">
        <v>122000</v>
      </c>
      <c r="C7" s="115" t="s">
        <v>76</v>
      </c>
      <c r="D7" s="106">
        <v>312.5</v>
      </c>
      <c r="E7" s="107">
        <v>312.5</v>
      </c>
      <c r="F7" s="91"/>
      <c r="H7" s="100"/>
    </row>
    <row r="8" spans="1:8" ht="15">
      <c r="A8" s="274"/>
      <c r="B8" s="276"/>
      <c r="C8" s="115" t="s">
        <v>77</v>
      </c>
      <c r="D8" s="106">
        <v>195</v>
      </c>
      <c r="E8" s="107">
        <v>195</v>
      </c>
      <c r="F8" s="91"/>
      <c r="H8" s="100"/>
    </row>
    <row r="9" spans="1:8" ht="15">
      <c r="A9" s="108" t="s">
        <v>58</v>
      </c>
      <c r="B9" s="109">
        <v>2000000</v>
      </c>
      <c r="C9" s="105"/>
      <c r="D9" s="106"/>
      <c r="E9" s="151"/>
      <c r="F9" s="91"/>
      <c r="H9" s="100"/>
    </row>
    <row r="10" spans="1:8" ht="15">
      <c r="A10" s="108" t="s">
        <v>78</v>
      </c>
      <c r="B10" s="109">
        <v>1878000</v>
      </c>
      <c r="C10" s="105">
        <v>4837</v>
      </c>
      <c r="D10" s="106">
        <v>388.25</v>
      </c>
      <c r="E10" s="107">
        <v>388.25</v>
      </c>
      <c r="F10" s="91"/>
      <c r="H10" s="100"/>
    </row>
    <row r="11" spans="1:8" ht="15">
      <c r="A11" s="73" t="s">
        <v>28</v>
      </c>
      <c r="B11" s="74">
        <f>SUM(B3:B10)</f>
        <v>531180000</v>
      </c>
      <c r="C11" s="156"/>
      <c r="D11" s="154"/>
      <c r="E11" s="155"/>
      <c r="F11" s="91">
        <f t="shared" si="0"/>
        <v>0</v>
      </c>
      <c r="H11" s="100"/>
    </row>
    <row r="12" spans="1:8" ht="15">
      <c r="A12" s="69" t="s">
        <v>8</v>
      </c>
      <c r="B12" s="70">
        <v>14338778.87</v>
      </c>
      <c r="C12" s="71">
        <v>8364</v>
      </c>
      <c r="D12" s="67">
        <f>ROUND(B12/C12,2)</f>
        <v>1714.34</v>
      </c>
      <c r="E12" s="68">
        <v>1714.34</v>
      </c>
      <c r="F12" s="91">
        <f t="shared" si="0"/>
        <v>0</v>
      </c>
      <c r="H12" s="100"/>
    </row>
    <row r="13" spans="1:8" ht="15">
      <c r="A13" s="69" t="s">
        <v>29</v>
      </c>
      <c r="B13" s="70">
        <v>6529217.89</v>
      </c>
      <c r="C13" s="72">
        <v>8510</v>
      </c>
      <c r="D13" s="67">
        <f aca="true" t="shared" si="1" ref="D13:D21">ROUND(B13/C13,2)</f>
        <v>767.24</v>
      </c>
      <c r="E13" s="68">
        <v>767.24</v>
      </c>
      <c r="F13" s="91">
        <f t="shared" si="0"/>
        <v>0</v>
      </c>
      <c r="H13" s="100"/>
    </row>
    <row r="14" spans="1:8" ht="15">
      <c r="A14" s="69" t="s">
        <v>41</v>
      </c>
      <c r="B14" s="70">
        <v>34372003.24</v>
      </c>
      <c r="C14" s="72">
        <v>765239</v>
      </c>
      <c r="D14" s="67">
        <f t="shared" si="1"/>
        <v>44.92</v>
      </c>
      <c r="E14" s="68">
        <v>44.91</v>
      </c>
      <c r="F14" s="91">
        <f t="shared" si="0"/>
        <v>0.010000000000005116</v>
      </c>
      <c r="H14" s="100"/>
    </row>
    <row r="15" spans="1:8" ht="15">
      <c r="A15" s="73" t="s">
        <v>30</v>
      </c>
      <c r="B15" s="74">
        <f>SUM(B12:B14)</f>
        <v>55240000</v>
      </c>
      <c r="C15" s="157"/>
      <c r="D15" s="158"/>
      <c r="E15" s="155"/>
      <c r="F15" s="91">
        <f t="shared" si="0"/>
        <v>0</v>
      </c>
      <c r="H15" s="100"/>
    </row>
    <row r="16" spans="1:8" ht="15">
      <c r="A16" s="73" t="s">
        <v>40</v>
      </c>
      <c r="B16" s="74">
        <v>29620000</v>
      </c>
      <c r="C16" s="149">
        <v>183060.5</v>
      </c>
      <c r="D16" s="67">
        <f>ROUND(B16/C16,2)</f>
        <v>161.8</v>
      </c>
      <c r="E16" s="68">
        <v>161.1</v>
      </c>
      <c r="F16" s="91">
        <f t="shared" si="0"/>
        <v>0.700000000000017</v>
      </c>
      <c r="H16" s="100"/>
    </row>
    <row r="17" spans="1:8" ht="15">
      <c r="A17" s="65" t="s">
        <v>31</v>
      </c>
      <c r="B17" s="66">
        <v>18100000</v>
      </c>
      <c r="C17" s="72">
        <v>197751</v>
      </c>
      <c r="D17" s="67">
        <f t="shared" si="1"/>
        <v>91.53</v>
      </c>
      <c r="E17" s="68">
        <v>91.52</v>
      </c>
      <c r="F17" s="91">
        <f t="shared" si="0"/>
        <v>0.010000000000005116</v>
      </c>
      <c r="H17" s="100"/>
    </row>
    <row r="18" spans="1:8" ht="15">
      <c r="A18" s="65" t="s">
        <v>32</v>
      </c>
      <c r="B18" s="66">
        <v>50000</v>
      </c>
      <c r="C18" s="72">
        <v>18</v>
      </c>
      <c r="D18" s="67">
        <f>ROUND(B18/C18,2)</f>
        <v>2777.78</v>
      </c>
      <c r="E18" s="68">
        <v>2777.77</v>
      </c>
      <c r="F18" s="91">
        <f t="shared" si="0"/>
        <v>0.010000000000218279</v>
      </c>
      <c r="H18" s="100"/>
    </row>
    <row r="19" spans="1:8" ht="15">
      <c r="A19" s="75" t="s">
        <v>33</v>
      </c>
      <c r="B19" s="76">
        <f>SUM(B17:B18)</f>
        <v>18150000</v>
      </c>
      <c r="C19" s="153"/>
      <c r="D19" s="154"/>
      <c r="E19" s="155"/>
      <c r="F19" s="91">
        <f t="shared" si="0"/>
        <v>0</v>
      </c>
      <c r="H19" s="100"/>
    </row>
    <row r="20" spans="1:8" ht="15">
      <c r="A20" s="69" t="s">
        <v>34</v>
      </c>
      <c r="B20" s="70">
        <v>9120000</v>
      </c>
      <c r="C20" s="72">
        <v>338290</v>
      </c>
      <c r="D20" s="67">
        <f t="shared" si="1"/>
        <v>26.96</v>
      </c>
      <c r="E20" s="68">
        <v>26.95</v>
      </c>
      <c r="F20" s="91">
        <f t="shared" si="0"/>
        <v>0.010000000000001563</v>
      </c>
      <c r="H20" s="100"/>
    </row>
    <row r="21" spans="1:8" ht="15">
      <c r="A21" s="69" t="s">
        <v>35</v>
      </c>
      <c r="B21" s="70">
        <v>20880000</v>
      </c>
      <c r="C21" s="72">
        <v>426937</v>
      </c>
      <c r="D21" s="67">
        <f t="shared" si="1"/>
        <v>48.91</v>
      </c>
      <c r="E21" s="68">
        <v>48.9</v>
      </c>
      <c r="F21" s="91">
        <f t="shared" si="0"/>
        <v>0.00999999999999801</v>
      </c>
      <c r="H21" s="100"/>
    </row>
    <row r="22" spans="1:8" ht="15">
      <c r="A22" s="73" t="s">
        <v>36</v>
      </c>
      <c r="B22" s="74">
        <f>SUM(B20:B21)</f>
        <v>30000000</v>
      </c>
      <c r="C22" s="153"/>
      <c r="D22" s="154"/>
      <c r="E22" s="155"/>
      <c r="F22" s="91"/>
      <c r="H22" s="100"/>
    </row>
    <row r="23" spans="1:6" ht="15">
      <c r="A23" s="121" t="s">
        <v>37</v>
      </c>
      <c r="B23" s="122">
        <v>23870000</v>
      </c>
      <c r="C23" s="78"/>
      <c r="D23" s="77"/>
      <c r="E23" s="152"/>
      <c r="F23" s="91"/>
    </row>
    <row r="24" spans="1:6" ht="15">
      <c r="A24" s="110" t="s">
        <v>54</v>
      </c>
      <c r="B24" s="111">
        <v>104542400</v>
      </c>
      <c r="C24" s="150">
        <v>765227</v>
      </c>
      <c r="D24" s="113">
        <f>B24/C24</f>
        <v>136.61619362620505</v>
      </c>
      <c r="E24" s="114">
        <v>136.61</v>
      </c>
      <c r="F24" s="91"/>
    </row>
    <row r="25" spans="1:6" ht="15">
      <c r="A25" s="110" t="s">
        <v>55</v>
      </c>
      <c r="B25" s="111">
        <v>26135600</v>
      </c>
      <c r="C25" s="112"/>
      <c r="D25" s="113"/>
      <c r="E25" s="152"/>
      <c r="F25" s="91"/>
    </row>
    <row r="26" spans="1:6" ht="15">
      <c r="A26" s="75" t="s">
        <v>56</v>
      </c>
      <c r="B26" s="76">
        <f>SUM(B24:B25)</f>
        <v>130678000</v>
      </c>
      <c r="C26" s="156"/>
      <c r="D26" s="154"/>
      <c r="E26" s="155"/>
      <c r="F26" s="91"/>
    </row>
    <row r="27" spans="1:6" ht="12.75">
      <c r="A27" s="79" t="s">
        <v>38</v>
      </c>
      <c r="B27" s="80">
        <f>B15+B16+B19+B22+B11+B23+B26</f>
        <v>818738000</v>
      </c>
      <c r="C27" s="81"/>
      <c r="D27" s="82"/>
      <c r="E27" s="82"/>
      <c r="F27" s="82"/>
    </row>
    <row r="28" spans="1:6" ht="15">
      <c r="A28" s="60"/>
      <c r="B28" s="60"/>
      <c r="C28" s="60"/>
      <c r="D28" s="83"/>
      <c r="E28" s="83"/>
      <c r="F28" s="60"/>
    </row>
    <row r="29" spans="1:6" ht="15">
      <c r="A29" s="278" t="s">
        <v>44</v>
      </c>
      <c r="B29" s="278"/>
      <c r="C29" s="278"/>
      <c r="D29" s="278"/>
      <c r="E29" s="278"/>
      <c r="F29" s="85"/>
    </row>
    <row r="30" spans="1:6" ht="15.75" customHeight="1">
      <c r="A30" s="277" t="s">
        <v>73</v>
      </c>
      <c r="B30" s="277"/>
      <c r="C30" s="277"/>
      <c r="D30" s="277"/>
      <c r="E30" s="277"/>
      <c r="F30" s="85"/>
    </row>
    <row r="31" spans="1:6" ht="15.75">
      <c r="A31" s="84" t="s">
        <v>74</v>
      </c>
      <c r="B31" s="147"/>
      <c r="C31" s="147"/>
      <c r="D31" s="147"/>
      <c r="E31" s="147"/>
      <c r="F31" s="60"/>
    </row>
    <row r="32" spans="1:6" ht="15.75">
      <c r="A32" s="84"/>
      <c r="B32" s="87"/>
      <c r="C32" s="60"/>
      <c r="D32" s="86"/>
      <c r="E32" s="86"/>
      <c r="F32" s="60"/>
    </row>
    <row r="33" spans="4:5" ht="15">
      <c r="D33" s="86"/>
      <c r="E33" s="86"/>
    </row>
    <row r="34" spans="3:5" ht="15">
      <c r="C34" s="94"/>
      <c r="D34" s="86"/>
      <c r="E34" s="86"/>
    </row>
    <row r="35" spans="3:5" ht="15">
      <c r="C35" s="94"/>
      <c r="D35" s="86"/>
      <c r="E35" s="86"/>
    </row>
    <row r="36" spans="3:5" ht="15">
      <c r="C36" s="94"/>
      <c r="D36" s="86"/>
      <c r="E36" s="86"/>
    </row>
    <row r="37" spans="2:5" ht="15">
      <c r="B37" s="95"/>
      <c r="C37" s="96"/>
      <c r="D37" s="86"/>
      <c r="E37" s="86"/>
    </row>
    <row r="38" spans="2:5" ht="15">
      <c r="B38" s="93"/>
      <c r="C38" s="94"/>
      <c r="D38" s="86"/>
      <c r="E38" s="86"/>
    </row>
    <row r="39" spans="2:5" ht="15">
      <c r="B39" s="97"/>
      <c r="C39" s="98"/>
      <c r="D39" s="86"/>
      <c r="E39" s="86"/>
    </row>
    <row r="40" spans="4:5" ht="15">
      <c r="D40" s="86"/>
      <c r="E40" s="86"/>
    </row>
  </sheetData>
  <sheetProtection password="834F" sheet="1"/>
  <mergeCells count="5">
    <mergeCell ref="A1:D1"/>
    <mergeCell ref="A7:A8"/>
    <mergeCell ref="B7:B8"/>
    <mergeCell ref="A30:E30"/>
    <mergeCell ref="A29:E29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CISL Scuola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dcaparbi</dc:creator>
  <cp:keywords/>
  <dc:description/>
  <cp:lastModifiedBy>Lidia Bastianelli</cp:lastModifiedBy>
  <cp:lastPrinted>2018-08-29T14:51:23Z</cp:lastPrinted>
  <dcterms:created xsi:type="dcterms:W3CDTF">2007-03-27T09:58:54Z</dcterms:created>
  <dcterms:modified xsi:type="dcterms:W3CDTF">2018-10-01T10:12:11Z</dcterms:modified>
  <cp:category/>
  <cp:version/>
  <cp:contentType/>
  <cp:contentStatus/>
</cp:coreProperties>
</file>